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trlProps/ctrlProp1.xml" ContentType="application/vnd.ms-excel.controlproperti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7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trlProps/ctrlProp2.xml" ContentType="application/vnd.ms-excel.controlproperti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9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0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1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2.xml" ContentType="application/vnd.openxmlformats-officedocument.themeOverride+xml"/>
  <Override PartName="/xl/drawings/drawing18.xml" ContentType="application/vnd.openxmlformats-officedocument.drawing+xml"/>
  <Override PartName="/xl/ctrlProps/ctrlProp3.xml" ContentType="application/vnd.ms-excel.controlproperti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13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14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showInkAnnotation="0"/>
  <mc:AlternateContent xmlns:mc="http://schemas.openxmlformats.org/markup-compatibility/2006">
    <mc:Choice Requires="x15">
      <x15ac:absPath xmlns:x15ac="http://schemas.microsoft.com/office/spreadsheetml/2010/11/ac" url="C:\Users\shidou10\Desktop\"/>
    </mc:Choice>
  </mc:AlternateContent>
  <xr:revisionPtr revIDLastSave="0" documentId="13_ncr:1_{FF7422E4-0383-4A4A-8A0D-10368628B7CC}" xr6:coauthVersionLast="36" xr6:coauthVersionMax="36" xr10:uidLastSave="{00000000-0000-0000-0000-000000000000}"/>
  <bookViews>
    <workbookView xWindow="0" yWindow="0" windowWidth="28800" windowHeight="12450" tabRatio="839" xr2:uid="{00000000-000D-0000-FFFF-FFFF00000000}"/>
  </bookViews>
  <sheets>
    <sheet name="使い方 " sheetId="28" r:id="rId1"/>
    <sheet name="実践前後の変容" sheetId="29" r:id="rId2"/>
    <sheet name="入力シート（実践前）" sheetId="1" r:id="rId3"/>
    <sheet name="学級の様子（実践前）" sheetId="16" r:id="rId4"/>
    <sheet name="個人の様子（実践前）" sheetId="17" r:id="rId5"/>
    <sheet name="入力シート（実践後）" sheetId="30" r:id="rId6"/>
    <sheet name="学級の様子（実践後）" sheetId="31" r:id="rId7"/>
    <sheet name="個人の様子（実践後）" sheetId="32" r:id="rId8"/>
    <sheet name="入力シート（フォローアップ）" sheetId="33" r:id="rId9"/>
    <sheet name="学級の様子（フォローアップ）" sheetId="34" r:id="rId10"/>
    <sheet name="個人の様子（フォローアップ）" sheetId="35" r:id="rId11"/>
  </sheets>
  <definedNames>
    <definedName name="_xlnm._FilterDatabase" localSheetId="8" hidden="1">'入力シート（フォローアップ）'!$B$5:$H$46</definedName>
    <definedName name="_xlnm._FilterDatabase" localSheetId="5" hidden="1">'入力シート（実践後）'!$B$5:$H$46</definedName>
    <definedName name="_xlnm._FilterDatabase" localSheetId="2" hidden="1">'入力シート（実践前）'!$B$5:$H$46</definedName>
    <definedName name="_xlnm.Print_Area" localSheetId="9">'学級の様子（フォローアップ）'!$A$1:$U$43</definedName>
    <definedName name="_xlnm.Print_Area" localSheetId="6">'学級の様子（実践後）'!$A$1:$U$43</definedName>
    <definedName name="_xlnm.Print_Area" localSheetId="3">'学級の様子（実践前）'!$A$1:$U$43</definedName>
    <definedName name="_xlnm.Print_Area" localSheetId="10">'個人の様子（フォローアップ）'!$A$1:$AA$47</definedName>
    <definedName name="_xlnm.Print_Area" localSheetId="7">'個人の様子（実践後）'!$A$1:$AA$47</definedName>
    <definedName name="_xlnm.Print_Area" localSheetId="4">'個人の様子（実践前）'!$A$1:$AA$47</definedName>
    <definedName name="_xlnm.Print_Area" localSheetId="0">'使い方 '!$A$1:$P$42</definedName>
    <definedName name="_xlnm.Print_Area" localSheetId="1">実践前後の変容!$A$1:$N$80</definedName>
    <definedName name="_xlnm.Print_Area" localSheetId="8">'入力シート（フォローアップ）'!$A$1:$V$54</definedName>
    <definedName name="_xlnm.Print_Area" localSheetId="5">'入力シート（実践後）'!$A$1:$V$54</definedName>
    <definedName name="_xlnm.Print_Area" localSheetId="2">'入力シート（実践前）'!$A$1:$V$54</definedName>
    <definedName name="ラベル用番号" localSheetId="8">OFFSET('入力シート（フォローアップ）'!番号,0,9,,)</definedName>
    <definedName name="ラベル用番号" localSheetId="5">OFFSET('入力シート（実践後）'!番号,0,9,,)</definedName>
    <definedName name="ラベル用番号" localSheetId="2">OFFSET('入力シート（実践前）'!番号,0,9,,)</definedName>
    <definedName name="自分値" localSheetId="8">OFFSET('入力シート（フォローアップ）'!番号,0,1,,)</definedName>
    <definedName name="自分値" localSheetId="5">OFFSET('入力シート（実践後）'!番号,0,1,,)</definedName>
    <definedName name="自分値" localSheetId="2">OFFSET('入力シート（実践前）'!番号,0,1,,)</definedName>
    <definedName name="番号" localSheetId="8">OFFSET('入力シート（フォローアップ）'!$K$62,0,0,COUNT('入力シート（フォローアップ）'!$K$62:$K$104),1)</definedName>
    <definedName name="番号" localSheetId="5">OFFSET('入力シート（実践後）'!$K$62,0,0,COUNT('入力シート（実践後）'!$K$62:$K$104),1)</definedName>
    <definedName name="番号" localSheetId="2">OFFSET('入力シート（実践前）'!$K$62,0,0,COUNT('入力シート（実践前）'!$K$62:$K$104),1)</definedName>
    <definedName name="番号">OFFSET(#REF!,0,0,COUNT(#REF!),1)</definedName>
    <definedName name="友達値" localSheetId="8">OFFSET('入力シート（フォローアップ）'!番号,0,2,,)</definedName>
    <definedName name="友達値" localSheetId="5">OFFSET('入力シート（実践後）'!番号,0,2,,)</definedName>
    <definedName name="友達値" localSheetId="2">OFFSET('入力シート（実践前）'!番号,0,2,,)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30" l="1"/>
  <c r="J1" i="30"/>
  <c r="C1" i="30"/>
  <c r="G1" i="32" l="1"/>
  <c r="E1" i="32"/>
  <c r="AB3" i="32" l="1"/>
  <c r="L1" i="33" l="1"/>
  <c r="J1" i="33"/>
  <c r="E49" i="33"/>
  <c r="D49" i="33"/>
  <c r="C49" i="33"/>
  <c r="E48" i="33"/>
  <c r="C48" i="33"/>
  <c r="D48" i="33" s="1"/>
  <c r="E47" i="33"/>
  <c r="D47" i="33"/>
  <c r="C47" i="33"/>
  <c r="E46" i="33"/>
  <c r="C46" i="33"/>
  <c r="D46" i="33" s="1"/>
  <c r="E45" i="33"/>
  <c r="C45" i="33"/>
  <c r="D45" i="33" s="1"/>
  <c r="E44" i="33"/>
  <c r="C44" i="33"/>
  <c r="D44" i="33" s="1"/>
  <c r="E43" i="33"/>
  <c r="C43" i="33"/>
  <c r="D43" i="33" s="1"/>
  <c r="E42" i="33"/>
  <c r="C42" i="33"/>
  <c r="D42" i="33" s="1"/>
  <c r="E41" i="33"/>
  <c r="C41" i="33"/>
  <c r="E40" i="33"/>
  <c r="C40" i="33"/>
  <c r="D40" i="33" s="1"/>
  <c r="E39" i="33"/>
  <c r="C39" i="33"/>
  <c r="E38" i="33"/>
  <c r="C38" i="33"/>
  <c r="D38" i="33" s="1"/>
  <c r="E37" i="33"/>
  <c r="C37" i="33"/>
  <c r="E36" i="33"/>
  <c r="C36" i="33"/>
  <c r="D36" i="33" s="1"/>
  <c r="E35" i="33"/>
  <c r="C35" i="33"/>
  <c r="E34" i="33"/>
  <c r="C34" i="33"/>
  <c r="D34" i="33" s="1"/>
  <c r="E33" i="33"/>
  <c r="C33" i="33"/>
  <c r="E32" i="33"/>
  <c r="C32" i="33"/>
  <c r="D32" i="33" s="1"/>
  <c r="E31" i="33"/>
  <c r="C31" i="33"/>
  <c r="E30" i="33"/>
  <c r="C30" i="33"/>
  <c r="D30" i="33" s="1"/>
  <c r="E29" i="33"/>
  <c r="C29" i="33"/>
  <c r="E28" i="33"/>
  <c r="E2" i="35" s="1"/>
  <c r="C28" i="33"/>
  <c r="D28" i="33" s="1"/>
  <c r="E27" i="33"/>
  <c r="C27" i="33"/>
  <c r="E26" i="33"/>
  <c r="C26" i="33"/>
  <c r="D26" i="33" s="1"/>
  <c r="E25" i="33"/>
  <c r="C25" i="33"/>
  <c r="E24" i="33"/>
  <c r="C24" i="33"/>
  <c r="D24" i="33" s="1"/>
  <c r="E23" i="33"/>
  <c r="C23" i="33"/>
  <c r="E22" i="33"/>
  <c r="C22" i="33"/>
  <c r="D22" i="33" s="1"/>
  <c r="E21" i="33"/>
  <c r="C21" i="33"/>
  <c r="E20" i="33"/>
  <c r="C20" i="33"/>
  <c r="D20" i="33" s="1"/>
  <c r="E19" i="33"/>
  <c r="C19" i="33"/>
  <c r="E18" i="33"/>
  <c r="C18" i="33"/>
  <c r="D18" i="33" s="1"/>
  <c r="E17" i="33"/>
  <c r="C17" i="33"/>
  <c r="E16" i="33"/>
  <c r="C16" i="33"/>
  <c r="D16" i="33" s="1"/>
  <c r="E15" i="33"/>
  <c r="C15" i="33"/>
  <c r="E14" i="33"/>
  <c r="C14" i="33"/>
  <c r="D14" i="33" s="1"/>
  <c r="E13" i="33"/>
  <c r="C13" i="33"/>
  <c r="E12" i="33"/>
  <c r="C12" i="33"/>
  <c r="D12" i="33" s="1"/>
  <c r="E11" i="33"/>
  <c r="C11" i="33"/>
  <c r="E10" i="33"/>
  <c r="C10" i="33"/>
  <c r="D10" i="33" s="1"/>
  <c r="E9" i="33"/>
  <c r="C9" i="33"/>
  <c r="E8" i="33"/>
  <c r="C8" i="33"/>
  <c r="D8" i="33" s="1"/>
  <c r="E7" i="33"/>
  <c r="C7" i="33"/>
  <c r="E6" i="33"/>
  <c r="C6" i="33"/>
  <c r="D41" i="33" s="1"/>
  <c r="H1" i="33"/>
  <c r="C1" i="33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6" i="30"/>
  <c r="H1" i="30"/>
  <c r="D7" i="33" l="1"/>
  <c r="D35" i="33"/>
  <c r="D9" i="33"/>
  <c r="D17" i="33"/>
  <c r="D21" i="33"/>
  <c r="D29" i="33"/>
  <c r="D37" i="33"/>
  <c r="D11" i="33"/>
  <c r="D15" i="33"/>
  <c r="D19" i="33"/>
  <c r="D23" i="33"/>
  <c r="D27" i="33"/>
  <c r="D31" i="33"/>
  <c r="D39" i="33"/>
  <c r="D13" i="33"/>
  <c r="D25" i="33"/>
  <c r="D33" i="33"/>
  <c r="AG4" i="35" l="1"/>
  <c r="AF4" i="35"/>
  <c r="AE4" i="35"/>
  <c r="AD4" i="35"/>
  <c r="AC4" i="35"/>
  <c r="AB4" i="35"/>
  <c r="AG3" i="35"/>
  <c r="AF3" i="35"/>
  <c r="AE3" i="35"/>
  <c r="AD3" i="35"/>
  <c r="AC3" i="35"/>
  <c r="AB3" i="35"/>
  <c r="G1" i="35"/>
  <c r="E1" i="35"/>
  <c r="H1" i="34"/>
  <c r="F1" i="34"/>
  <c r="B64" i="33"/>
  <c r="B65" i="33" s="1"/>
  <c r="B66" i="33" s="1"/>
  <c r="B67" i="33" s="1"/>
  <c r="R60" i="33"/>
  <c r="Q60" i="33"/>
  <c r="P60" i="33"/>
  <c r="O60" i="33"/>
  <c r="N60" i="33"/>
  <c r="M60" i="33"/>
  <c r="L60" i="33"/>
  <c r="K60" i="33"/>
  <c r="J60" i="33"/>
  <c r="I60" i="33"/>
  <c r="H60" i="33"/>
  <c r="G60" i="33"/>
  <c r="AB57" i="33"/>
  <c r="AA57" i="33"/>
  <c r="Z57" i="33"/>
  <c r="Y57" i="33"/>
  <c r="R57" i="33"/>
  <c r="Q57" i="33"/>
  <c r="P57" i="33"/>
  <c r="O57" i="33"/>
  <c r="N57" i="33"/>
  <c r="M57" i="33"/>
  <c r="L57" i="33"/>
  <c r="K57" i="33"/>
  <c r="J57" i="33"/>
  <c r="I57" i="33"/>
  <c r="H57" i="33"/>
  <c r="G57" i="33"/>
  <c r="R55" i="33"/>
  <c r="Q55" i="33"/>
  <c r="Q58" i="33" s="1"/>
  <c r="P55" i="33"/>
  <c r="P61" i="33" s="1"/>
  <c r="O55" i="33"/>
  <c r="O61" i="33" s="1"/>
  <c r="N55" i="33"/>
  <c r="M55" i="33"/>
  <c r="M61" i="33" s="1"/>
  <c r="L55" i="33"/>
  <c r="L61" i="33" s="1"/>
  <c r="K55" i="33"/>
  <c r="K61" i="33" s="1"/>
  <c r="J55" i="33"/>
  <c r="I55" i="33"/>
  <c r="H55" i="33"/>
  <c r="H61" i="33" s="1"/>
  <c r="G55" i="33"/>
  <c r="G61" i="33" s="1"/>
  <c r="U52" i="33"/>
  <c r="Q52" i="33"/>
  <c r="M52" i="33"/>
  <c r="I52" i="33"/>
  <c r="AR50" i="33"/>
  <c r="AQ50" i="33"/>
  <c r="AP50" i="33"/>
  <c r="AO50" i="33"/>
  <c r="AN50" i="33"/>
  <c r="AM50" i="33"/>
  <c r="AK50" i="33"/>
  <c r="AJ50" i="33"/>
  <c r="AI50" i="33"/>
  <c r="AH50" i="33"/>
  <c r="AG50" i="33"/>
  <c r="AF50" i="33"/>
  <c r="AE50" i="33"/>
  <c r="T50" i="33"/>
  <c r="Y47" i="35" s="1"/>
  <c r="S50" i="33"/>
  <c r="Y46" i="35" s="1"/>
  <c r="R50" i="33"/>
  <c r="Y45" i="35" s="1"/>
  <c r="Q50" i="33"/>
  <c r="Y44" i="35" s="1"/>
  <c r="P50" i="33"/>
  <c r="Y43" i="35" s="1"/>
  <c r="O50" i="33"/>
  <c r="Y42" i="35" s="1"/>
  <c r="L50" i="33"/>
  <c r="P47" i="35" s="1"/>
  <c r="K50" i="33"/>
  <c r="P46" i="35" s="1"/>
  <c r="J50" i="33"/>
  <c r="P45" i="35" s="1"/>
  <c r="I50" i="33"/>
  <c r="P44" i="35" s="1"/>
  <c r="H50" i="33"/>
  <c r="P43" i="35" s="1"/>
  <c r="G50" i="33"/>
  <c r="H38" i="29" s="1"/>
  <c r="AA49" i="33"/>
  <c r="Z49" i="33"/>
  <c r="Y49" i="33"/>
  <c r="X49" i="33"/>
  <c r="U49" i="33"/>
  <c r="V49" i="33" s="1"/>
  <c r="M49" i="33"/>
  <c r="N49" i="33" s="1"/>
  <c r="F49" i="33"/>
  <c r="AA48" i="33"/>
  <c r="Z48" i="33"/>
  <c r="Y48" i="33"/>
  <c r="X48" i="33"/>
  <c r="F48" i="33"/>
  <c r="AA47" i="33"/>
  <c r="Z47" i="33"/>
  <c r="Y47" i="33"/>
  <c r="X47" i="33"/>
  <c r="U47" i="33"/>
  <c r="V47" i="33" s="1"/>
  <c r="M47" i="33"/>
  <c r="N47" i="33" s="1"/>
  <c r="F47" i="33"/>
  <c r="AA46" i="33"/>
  <c r="Z46" i="33"/>
  <c r="Y46" i="33"/>
  <c r="X46" i="33"/>
  <c r="U46" i="33"/>
  <c r="V46" i="33" s="1"/>
  <c r="M46" i="33"/>
  <c r="N46" i="33" s="1"/>
  <c r="AA45" i="33"/>
  <c r="Z45" i="33"/>
  <c r="Y45" i="33"/>
  <c r="X45" i="33"/>
  <c r="U45" i="33"/>
  <c r="V45" i="33" s="1"/>
  <c r="M45" i="33"/>
  <c r="N45" i="33" s="1"/>
  <c r="AA44" i="33"/>
  <c r="Z44" i="33"/>
  <c r="Y44" i="33"/>
  <c r="X44" i="33"/>
  <c r="U44" i="33"/>
  <c r="V44" i="33" s="1"/>
  <c r="M44" i="33"/>
  <c r="N44" i="33" s="1"/>
  <c r="AA43" i="33"/>
  <c r="Z43" i="33"/>
  <c r="Y43" i="33"/>
  <c r="X43" i="33"/>
  <c r="U43" i="33"/>
  <c r="M43" i="33"/>
  <c r="N43" i="33" s="1"/>
  <c r="AA42" i="33"/>
  <c r="Z42" i="33"/>
  <c r="Y42" i="33"/>
  <c r="X42" i="33"/>
  <c r="U42" i="33"/>
  <c r="M42" i="33"/>
  <c r="AA41" i="33"/>
  <c r="Z41" i="33"/>
  <c r="Y41" i="33"/>
  <c r="X41" i="33"/>
  <c r="U41" i="33"/>
  <c r="M41" i="33"/>
  <c r="AA40" i="33"/>
  <c r="Z40" i="33"/>
  <c r="Y40" i="33"/>
  <c r="X40" i="33"/>
  <c r="U40" i="33"/>
  <c r="M40" i="33"/>
  <c r="AA39" i="33"/>
  <c r="Z39" i="33"/>
  <c r="Y39" i="33"/>
  <c r="X39" i="33"/>
  <c r="U39" i="33"/>
  <c r="M39" i="33"/>
  <c r="AA38" i="33"/>
  <c r="Z38" i="33"/>
  <c r="Y38" i="33"/>
  <c r="X38" i="33"/>
  <c r="U38" i="33"/>
  <c r="M38" i="33"/>
  <c r="AA37" i="33"/>
  <c r="Z37" i="33"/>
  <c r="Y37" i="33"/>
  <c r="X37" i="33"/>
  <c r="U37" i="33"/>
  <c r="M37" i="33"/>
  <c r="AA36" i="33"/>
  <c r="Z36" i="33"/>
  <c r="Y36" i="33"/>
  <c r="X36" i="33"/>
  <c r="U36" i="33"/>
  <c r="M36" i="33"/>
  <c r="AA35" i="33"/>
  <c r="Z35" i="33"/>
  <c r="Y35" i="33"/>
  <c r="X35" i="33"/>
  <c r="U35" i="33"/>
  <c r="M35" i="33"/>
  <c r="AA34" i="33"/>
  <c r="Z34" i="33"/>
  <c r="Y34" i="33"/>
  <c r="X34" i="33"/>
  <c r="U34" i="33"/>
  <c r="M34" i="33"/>
  <c r="AA33" i="33"/>
  <c r="Z33" i="33"/>
  <c r="Y33" i="33"/>
  <c r="X33" i="33"/>
  <c r="U33" i="33"/>
  <c r="M33" i="33"/>
  <c r="AA32" i="33"/>
  <c r="Z32" i="33"/>
  <c r="Y32" i="33"/>
  <c r="X32" i="33"/>
  <c r="U32" i="33"/>
  <c r="M32" i="33"/>
  <c r="AA31" i="33"/>
  <c r="Z31" i="33"/>
  <c r="Y31" i="33"/>
  <c r="X31" i="33"/>
  <c r="U31" i="33"/>
  <c r="M31" i="33"/>
  <c r="AA30" i="33"/>
  <c r="Z30" i="33"/>
  <c r="Y30" i="33"/>
  <c r="X30" i="33"/>
  <c r="U30" i="33"/>
  <c r="M30" i="33"/>
  <c r="AA29" i="33"/>
  <c r="Z29" i="33"/>
  <c r="Y29" i="33"/>
  <c r="X29" i="33"/>
  <c r="U29" i="33"/>
  <c r="M29" i="33"/>
  <c r="AA28" i="33"/>
  <c r="Z28" i="33"/>
  <c r="Y28" i="33"/>
  <c r="X28" i="33"/>
  <c r="U28" i="33"/>
  <c r="M28" i="33"/>
  <c r="AA27" i="33"/>
  <c r="Z27" i="33"/>
  <c r="Y27" i="33"/>
  <c r="X27" i="33"/>
  <c r="U27" i="33"/>
  <c r="M27" i="33"/>
  <c r="AA26" i="33"/>
  <c r="Z26" i="33"/>
  <c r="Y26" i="33"/>
  <c r="X26" i="33"/>
  <c r="U26" i="33"/>
  <c r="M26" i="33"/>
  <c r="AA25" i="33"/>
  <c r="Z25" i="33"/>
  <c r="Y25" i="33"/>
  <c r="X25" i="33"/>
  <c r="U25" i="33"/>
  <c r="M25" i="33"/>
  <c r="AA24" i="33"/>
  <c r="Z24" i="33"/>
  <c r="Y24" i="33"/>
  <c r="X24" i="33"/>
  <c r="U24" i="33"/>
  <c r="M24" i="33"/>
  <c r="AA23" i="33"/>
  <c r="Z23" i="33"/>
  <c r="Y23" i="33"/>
  <c r="X23" i="33"/>
  <c r="U23" i="33"/>
  <c r="M23" i="33"/>
  <c r="AA22" i="33"/>
  <c r="Z22" i="33"/>
  <c r="Y22" i="33"/>
  <c r="X22" i="33"/>
  <c r="U22" i="33"/>
  <c r="M22" i="33"/>
  <c r="AA21" i="33"/>
  <c r="Z21" i="33"/>
  <c r="Y21" i="33"/>
  <c r="X21" i="33"/>
  <c r="U21" i="33"/>
  <c r="M21" i="33"/>
  <c r="AA20" i="33"/>
  <c r="Z20" i="33"/>
  <c r="Y20" i="33"/>
  <c r="X20" i="33"/>
  <c r="U20" i="33"/>
  <c r="M20" i="33"/>
  <c r="AA19" i="33"/>
  <c r="Z19" i="33"/>
  <c r="Y19" i="33"/>
  <c r="X19" i="33"/>
  <c r="U19" i="33"/>
  <c r="V19" i="33" s="1"/>
  <c r="M19" i="33"/>
  <c r="AA18" i="33"/>
  <c r="Z18" i="33"/>
  <c r="Y18" i="33"/>
  <c r="X18" i="33"/>
  <c r="U18" i="33"/>
  <c r="M18" i="33"/>
  <c r="AA17" i="33"/>
  <c r="Z17" i="33"/>
  <c r="Y17" i="33"/>
  <c r="X17" i="33"/>
  <c r="U17" i="33"/>
  <c r="M17" i="33"/>
  <c r="AA16" i="33"/>
  <c r="Z16" i="33"/>
  <c r="Y16" i="33"/>
  <c r="X16" i="33"/>
  <c r="U16" i="33"/>
  <c r="M16" i="33"/>
  <c r="AA15" i="33"/>
  <c r="Z15" i="33"/>
  <c r="Y15" i="33"/>
  <c r="X15" i="33"/>
  <c r="U15" i="33"/>
  <c r="M15" i="33"/>
  <c r="AA14" i="33"/>
  <c r="Z14" i="33"/>
  <c r="Y14" i="33"/>
  <c r="X14" i="33"/>
  <c r="U14" i="33"/>
  <c r="M14" i="33"/>
  <c r="AA13" i="33"/>
  <c r="Z13" i="33"/>
  <c r="Y13" i="33"/>
  <c r="X13" i="33"/>
  <c r="U13" i="33"/>
  <c r="M13" i="33"/>
  <c r="AA12" i="33"/>
  <c r="Z12" i="33"/>
  <c r="Y12" i="33"/>
  <c r="X12" i="33"/>
  <c r="U12" i="33"/>
  <c r="M12" i="33"/>
  <c r="AA11" i="33"/>
  <c r="Z11" i="33"/>
  <c r="Y11" i="33"/>
  <c r="X11" i="33"/>
  <c r="U11" i="33"/>
  <c r="M11" i="33"/>
  <c r="AA10" i="33"/>
  <c r="Z10" i="33"/>
  <c r="Y10" i="33"/>
  <c r="X10" i="33"/>
  <c r="U10" i="33"/>
  <c r="M10" i="33"/>
  <c r="AA9" i="33"/>
  <c r="Z9" i="33"/>
  <c r="Y9" i="33"/>
  <c r="X9" i="33"/>
  <c r="U9" i="33"/>
  <c r="M9" i="33"/>
  <c r="AA8" i="33"/>
  <c r="Z8" i="33"/>
  <c r="Y8" i="33"/>
  <c r="X8" i="33"/>
  <c r="U8" i="33"/>
  <c r="M8" i="33"/>
  <c r="N8" i="33" s="1"/>
  <c r="AA7" i="33"/>
  <c r="Z7" i="33"/>
  <c r="Y7" i="33"/>
  <c r="X7" i="33"/>
  <c r="U7" i="33"/>
  <c r="M7" i="33"/>
  <c r="AA6" i="33"/>
  <c r="Z6" i="33"/>
  <c r="Y6" i="33"/>
  <c r="X6" i="33"/>
  <c r="U6" i="33"/>
  <c r="M6" i="33"/>
  <c r="AG4" i="32"/>
  <c r="AF4" i="32"/>
  <c r="AE4" i="32"/>
  <c r="AD4" i="32"/>
  <c r="AC4" i="32"/>
  <c r="AB4" i="32"/>
  <c r="AG3" i="32"/>
  <c r="AF3" i="32"/>
  <c r="AE3" i="32"/>
  <c r="AD3" i="32"/>
  <c r="AC3" i="32"/>
  <c r="E2" i="32"/>
  <c r="H1" i="31"/>
  <c r="F1" i="31"/>
  <c r="B64" i="30"/>
  <c r="B65" i="30" s="1"/>
  <c r="B66" i="30" s="1"/>
  <c r="B67" i="30" s="1"/>
  <c r="R60" i="30"/>
  <c r="Q60" i="30"/>
  <c r="P60" i="30"/>
  <c r="O60" i="30"/>
  <c r="N60" i="30"/>
  <c r="M60" i="30"/>
  <c r="L60" i="30"/>
  <c r="K60" i="30"/>
  <c r="J60" i="30"/>
  <c r="I60" i="30"/>
  <c r="H60" i="30"/>
  <c r="G60" i="30"/>
  <c r="AB57" i="30"/>
  <c r="AA57" i="30"/>
  <c r="Z57" i="30"/>
  <c r="Y57" i="30"/>
  <c r="R57" i="30"/>
  <c r="Q57" i="30"/>
  <c r="P57" i="30"/>
  <c r="O57" i="30"/>
  <c r="N57" i="30"/>
  <c r="M57" i="30"/>
  <c r="L57" i="30"/>
  <c r="K57" i="30"/>
  <c r="J57" i="30"/>
  <c r="I57" i="30"/>
  <c r="H57" i="30"/>
  <c r="G57" i="30"/>
  <c r="R55" i="30"/>
  <c r="Q55" i="30"/>
  <c r="Q58" i="30" s="1"/>
  <c r="P55" i="30"/>
  <c r="P61" i="30" s="1"/>
  <c r="O55" i="30"/>
  <c r="O61" i="30" s="1"/>
  <c r="N55" i="30"/>
  <c r="M55" i="30"/>
  <c r="M61" i="30" s="1"/>
  <c r="L55" i="30"/>
  <c r="L61" i="30" s="1"/>
  <c r="K55" i="30"/>
  <c r="K61" i="30" s="1"/>
  <c r="J55" i="30"/>
  <c r="I55" i="30"/>
  <c r="H55" i="30"/>
  <c r="H61" i="30" s="1"/>
  <c r="G55" i="30"/>
  <c r="G61" i="30" s="1"/>
  <c r="U52" i="30"/>
  <c r="Q52" i="30"/>
  <c r="M52" i="30"/>
  <c r="I52" i="30"/>
  <c r="AR50" i="30"/>
  <c r="AQ50" i="30"/>
  <c r="AP50" i="30"/>
  <c r="AO50" i="30"/>
  <c r="AN50" i="30"/>
  <c r="AM50" i="30"/>
  <c r="AK50" i="30"/>
  <c r="AJ50" i="30"/>
  <c r="AI50" i="30"/>
  <c r="AH50" i="30"/>
  <c r="AG50" i="30"/>
  <c r="AF50" i="30"/>
  <c r="AE50" i="30"/>
  <c r="T50" i="30"/>
  <c r="Y47" i="32" s="1"/>
  <c r="S50" i="30"/>
  <c r="Y46" i="32" s="1"/>
  <c r="R50" i="30"/>
  <c r="Y45" i="32" s="1"/>
  <c r="Q50" i="30"/>
  <c r="Y44" i="32" s="1"/>
  <c r="P50" i="30"/>
  <c r="Y43" i="32" s="1"/>
  <c r="O50" i="30"/>
  <c r="Y42" i="32" s="1"/>
  <c r="L50" i="30"/>
  <c r="P47" i="32" s="1"/>
  <c r="K50" i="30"/>
  <c r="G42" i="29" s="1"/>
  <c r="J50" i="30"/>
  <c r="P45" i="32" s="1"/>
  <c r="I50" i="30"/>
  <c r="G40" i="29" s="1"/>
  <c r="H50" i="30"/>
  <c r="P43" i="32" s="1"/>
  <c r="G50" i="30"/>
  <c r="G38" i="29" s="1"/>
  <c r="AA49" i="30"/>
  <c r="Z49" i="30"/>
  <c r="Y49" i="30"/>
  <c r="X49" i="30"/>
  <c r="U49" i="30"/>
  <c r="V49" i="30" s="1"/>
  <c r="M49" i="30"/>
  <c r="N49" i="30" s="1"/>
  <c r="F49" i="30"/>
  <c r="D49" i="30"/>
  <c r="AA48" i="30"/>
  <c r="Z48" i="30"/>
  <c r="Y48" i="30"/>
  <c r="X48" i="30"/>
  <c r="F48" i="30"/>
  <c r="D48" i="30"/>
  <c r="AA47" i="30"/>
  <c r="Z47" i="30"/>
  <c r="Y47" i="30"/>
  <c r="X47" i="30"/>
  <c r="U47" i="30"/>
  <c r="V47" i="30" s="1"/>
  <c r="M47" i="30"/>
  <c r="N47" i="30" s="1"/>
  <c r="F47" i="30"/>
  <c r="D47" i="30"/>
  <c r="AA46" i="30"/>
  <c r="Z46" i="30"/>
  <c r="Y46" i="30"/>
  <c r="X46" i="30"/>
  <c r="U46" i="30"/>
  <c r="V46" i="30" s="1"/>
  <c r="M46" i="30"/>
  <c r="N46" i="30" s="1"/>
  <c r="D46" i="30"/>
  <c r="AA45" i="30"/>
  <c r="Z45" i="30"/>
  <c r="Y45" i="30"/>
  <c r="X45" i="30"/>
  <c r="U45" i="30"/>
  <c r="V45" i="30" s="1"/>
  <c r="N45" i="30"/>
  <c r="M45" i="30"/>
  <c r="D45" i="30"/>
  <c r="AA44" i="30"/>
  <c r="Z44" i="30"/>
  <c r="Y44" i="30"/>
  <c r="X44" i="30"/>
  <c r="U44" i="30"/>
  <c r="V44" i="30" s="1"/>
  <c r="M44" i="30"/>
  <c r="N44" i="30" s="1"/>
  <c r="D44" i="30"/>
  <c r="AA43" i="30"/>
  <c r="Z43" i="30"/>
  <c r="Y43" i="30"/>
  <c r="X43" i="30"/>
  <c r="U43" i="30"/>
  <c r="M43" i="30"/>
  <c r="N43" i="30" s="1"/>
  <c r="D43" i="30"/>
  <c r="AA42" i="30"/>
  <c r="Z42" i="30"/>
  <c r="Y42" i="30"/>
  <c r="X42" i="30"/>
  <c r="U42" i="30"/>
  <c r="M42" i="30"/>
  <c r="D42" i="30"/>
  <c r="AA41" i="30"/>
  <c r="Z41" i="30"/>
  <c r="Y41" i="30"/>
  <c r="X41" i="30"/>
  <c r="U41" i="30"/>
  <c r="M41" i="30"/>
  <c r="D41" i="30"/>
  <c r="AA40" i="30"/>
  <c r="Z40" i="30"/>
  <c r="Y40" i="30"/>
  <c r="X40" i="30"/>
  <c r="U40" i="30"/>
  <c r="M40" i="30"/>
  <c r="D40" i="30"/>
  <c r="AA39" i="30"/>
  <c r="Z39" i="30"/>
  <c r="Y39" i="30"/>
  <c r="X39" i="30"/>
  <c r="U39" i="30"/>
  <c r="M39" i="30"/>
  <c r="D39" i="30"/>
  <c r="AA38" i="30"/>
  <c r="Z38" i="30"/>
  <c r="Y38" i="30"/>
  <c r="X38" i="30"/>
  <c r="U38" i="30"/>
  <c r="M38" i="30"/>
  <c r="D38" i="30"/>
  <c r="AA37" i="30"/>
  <c r="Z37" i="30"/>
  <c r="Y37" i="30"/>
  <c r="X37" i="30"/>
  <c r="U37" i="30"/>
  <c r="M37" i="30"/>
  <c r="D37" i="30"/>
  <c r="AA36" i="30"/>
  <c r="Z36" i="30"/>
  <c r="Y36" i="30"/>
  <c r="X36" i="30"/>
  <c r="U36" i="30"/>
  <c r="M36" i="30"/>
  <c r="D36" i="30"/>
  <c r="AA35" i="30"/>
  <c r="Z35" i="30"/>
  <c r="Y35" i="30"/>
  <c r="X35" i="30"/>
  <c r="U35" i="30"/>
  <c r="M35" i="30"/>
  <c r="D35" i="30"/>
  <c r="AA34" i="30"/>
  <c r="Z34" i="30"/>
  <c r="Y34" i="30"/>
  <c r="X34" i="30"/>
  <c r="U34" i="30"/>
  <c r="M34" i="30"/>
  <c r="D34" i="30"/>
  <c r="AA33" i="30"/>
  <c r="Z33" i="30"/>
  <c r="Y33" i="30"/>
  <c r="X33" i="30"/>
  <c r="U33" i="30"/>
  <c r="M33" i="30"/>
  <c r="D33" i="30"/>
  <c r="AA32" i="30"/>
  <c r="Z32" i="30"/>
  <c r="Y32" i="30"/>
  <c r="X32" i="30"/>
  <c r="U32" i="30"/>
  <c r="M32" i="30"/>
  <c r="D32" i="30"/>
  <c r="AA31" i="30"/>
  <c r="Z31" i="30"/>
  <c r="Y31" i="30"/>
  <c r="X31" i="30"/>
  <c r="U31" i="30"/>
  <c r="M31" i="30"/>
  <c r="D31" i="30"/>
  <c r="AA30" i="30"/>
  <c r="Z30" i="30"/>
  <c r="Y30" i="30"/>
  <c r="X30" i="30"/>
  <c r="U30" i="30"/>
  <c r="M30" i="30"/>
  <c r="D30" i="30"/>
  <c r="AA29" i="30"/>
  <c r="Z29" i="30"/>
  <c r="Y29" i="30"/>
  <c r="X29" i="30"/>
  <c r="U29" i="30"/>
  <c r="M29" i="30"/>
  <c r="D29" i="30"/>
  <c r="AA28" i="30"/>
  <c r="Z28" i="30"/>
  <c r="Y28" i="30"/>
  <c r="X28" i="30"/>
  <c r="U28" i="30"/>
  <c r="M28" i="30"/>
  <c r="D28" i="30"/>
  <c r="AA27" i="30"/>
  <c r="Z27" i="30"/>
  <c r="Y27" i="30"/>
  <c r="X27" i="30"/>
  <c r="U27" i="30"/>
  <c r="M27" i="30"/>
  <c r="D27" i="30"/>
  <c r="AA26" i="30"/>
  <c r="Z26" i="30"/>
  <c r="Y26" i="30"/>
  <c r="X26" i="30"/>
  <c r="U26" i="30"/>
  <c r="M26" i="30"/>
  <c r="D26" i="30"/>
  <c r="AA25" i="30"/>
  <c r="Z25" i="30"/>
  <c r="Y25" i="30"/>
  <c r="X25" i="30"/>
  <c r="U25" i="30"/>
  <c r="M25" i="30"/>
  <c r="D25" i="30"/>
  <c r="AA24" i="30"/>
  <c r="Z24" i="30"/>
  <c r="Y24" i="30"/>
  <c r="X24" i="30"/>
  <c r="U24" i="30"/>
  <c r="M24" i="30"/>
  <c r="D24" i="30"/>
  <c r="AA23" i="30"/>
  <c r="Z23" i="30"/>
  <c r="Y23" i="30"/>
  <c r="X23" i="30"/>
  <c r="U23" i="30"/>
  <c r="M23" i="30"/>
  <c r="D23" i="30"/>
  <c r="AA22" i="30"/>
  <c r="Z22" i="30"/>
  <c r="Y22" i="30"/>
  <c r="X22" i="30"/>
  <c r="U22" i="30"/>
  <c r="M22" i="30"/>
  <c r="D22" i="30"/>
  <c r="AA21" i="30"/>
  <c r="Z21" i="30"/>
  <c r="Y21" i="30"/>
  <c r="X21" i="30"/>
  <c r="U21" i="30"/>
  <c r="M21" i="30"/>
  <c r="D21" i="30"/>
  <c r="AA20" i="30"/>
  <c r="Z20" i="30"/>
  <c r="Y20" i="30"/>
  <c r="X20" i="30"/>
  <c r="U20" i="30"/>
  <c r="M20" i="30"/>
  <c r="D20" i="30"/>
  <c r="AA19" i="30"/>
  <c r="Z19" i="30"/>
  <c r="Y19" i="30"/>
  <c r="X19" i="30"/>
  <c r="U19" i="30"/>
  <c r="M19" i="30"/>
  <c r="D19" i="30"/>
  <c r="AA18" i="30"/>
  <c r="Z18" i="30"/>
  <c r="Y18" i="30"/>
  <c r="X18" i="30"/>
  <c r="U18" i="30"/>
  <c r="M18" i="30"/>
  <c r="D18" i="30"/>
  <c r="AA17" i="30"/>
  <c r="AE1" i="32" s="1"/>
  <c r="Z17" i="30"/>
  <c r="Y17" i="30"/>
  <c r="X17" i="30"/>
  <c r="U17" i="30"/>
  <c r="M17" i="30"/>
  <c r="D17" i="30"/>
  <c r="AA16" i="30"/>
  <c r="Z16" i="30"/>
  <c r="Y16" i="30"/>
  <c r="X16" i="30"/>
  <c r="U16" i="30"/>
  <c r="M16" i="30"/>
  <c r="D16" i="30"/>
  <c r="AA15" i="30"/>
  <c r="Z15" i="30"/>
  <c r="Y15" i="30"/>
  <c r="X15" i="30"/>
  <c r="U15" i="30"/>
  <c r="M15" i="30"/>
  <c r="D15" i="30"/>
  <c r="AA14" i="30"/>
  <c r="Z14" i="30"/>
  <c r="Y14" i="30"/>
  <c r="X14" i="30"/>
  <c r="U14" i="30"/>
  <c r="M14" i="30"/>
  <c r="D14" i="30"/>
  <c r="AA13" i="30"/>
  <c r="Z13" i="30"/>
  <c r="Y13" i="30"/>
  <c r="X13" i="30"/>
  <c r="U13" i="30"/>
  <c r="M13" i="30"/>
  <c r="D13" i="30"/>
  <c r="AA12" i="30"/>
  <c r="Z12" i="30"/>
  <c r="Y12" i="30"/>
  <c r="X12" i="30"/>
  <c r="U12" i="30"/>
  <c r="M12" i="30"/>
  <c r="D12" i="30"/>
  <c r="AA11" i="30"/>
  <c r="Z11" i="30"/>
  <c r="Y11" i="30"/>
  <c r="X11" i="30"/>
  <c r="U11" i="30"/>
  <c r="M11" i="30"/>
  <c r="D11" i="30"/>
  <c r="AA10" i="30"/>
  <c r="Z10" i="30"/>
  <c r="Y10" i="30"/>
  <c r="X10" i="30"/>
  <c r="U10" i="30"/>
  <c r="M10" i="30"/>
  <c r="D10" i="30"/>
  <c r="AA9" i="30"/>
  <c r="Z9" i="30"/>
  <c r="Y9" i="30"/>
  <c r="X9" i="30"/>
  <c r="U9" i="30"/>
  <c r="M9" i="30"/>
  <c r="D9" i="30"/>
  <c r="AA8" i="30"/>
  <c r="Z8" i="30"/>
  <c r="Y8" i="30"/>
  <c r="X8" i="30"/>
  <c r="U8" i="30"/>
  <c r="M8" i="30"/>
  <c r="D8" i="30"/>
  <c r="AA7" i="30"/>
  <c r="Z7" i="30"/>
  <c r="Y7" i="30"/>
  <c r="X7" i="30"/>
  <c r="U7" i="30"/>
  <c r="M7" i="30"/>
  <c r="D7" i="30"/>
  <c r="AA6" i="30"/>
  <c r="Z6" i="30"/>
  <c r="Y6" i="30"/>
  <c r="X6" i="30"/>
  <c r="U6" i="30"/>
  <c r="M6" i="30"/>
  <c r="N26" i="30" s="1"/>
  <c r="AB1" i="35" l="1"/>
  <c r="AC1" i="35"/>
  <c r="AE2" i="32"/>
  <c r="D10" i="29"/>
  <c r="B58" i="33" s="1"/>
  <c r="V24" i="30"/>
  <c r="AG2" i="35"/>
  <c r="AE1" i="35"/>
  <c r="AF2" i="35"/>
  <c r="AE2" i="35"/>
  <c r="AD2" i="35"/>
  <c r="AD2" i="32"/>
  <c r="AB1" i="32"/>
  <c r="AD1" i="35"/>
  <c r="AD1" i="32"/>
  <c r="AC1" i="32"/>
  <c r="J56" i="33"/>
  <c r="V13" i="33"/>
  <c r="N21" i="33"/>
  <c r="H63" i="29"/>
  <c r="H60" i="29"/>
  <c r="H64" i="29"/>
  <c r="M58" i="33"/>
  <c r="H61" i="29"/>
  <c r="H65" i="29"/>
  <c r="H62" i="29"/>
  <c r="N56" i="33"/>
  <c r="R56" i="33"/>
  <c r="D5" i="29"/>
  <c r="C58" i="33" s="1"/>
  <c r="H40" i="29"/>
  <c r="P42" i="35"/>
  <c r="H41" i="29"/>
  <c r="H42" i="29"/>
  <c r="I56" i="33"/>
  <c r="H39" i="29"/>
  <c r="H43" i="29"/>
  <c r="V8" i="30"/>
  <c r="I56" i="30"/>
  <c r="N8" i="30"/>
  <c r="N7" i="30"/>
  <c r="C10" i="29"/>
  <c r="B58" i="30" s="1"/>
  <c r="G61" i="29"/>
  <c r="G63" i="29"/>
  <c r="G65" i="29"/>
  <c r="G60" i="29"/>
  <c r="G62" i="29"/>
  <c r="G64" i="29"/>
  <c r="K56" i="30"/>
  <c r="P42" i="32"/>
  <c r="G39" i="29"/>
  <c r="G41" i="29"/>
  <c r="G43" i="29"/>
  <c r="P44" i="32"/>
  <c r="P46" i="32"/>
  <c r="C5" i="29"/>
  <c r="C58" i="30" s="1"/>
  <c r="V9" i="33"/>
  <c r="N12" i="33"/>
  <c r="N17" i="33"/>
  <c r="V18" i="33"/>
  <c r="V22" i="33"/>
  <c r="M53" i="33"/>
  <c r="M54" i="33" s="1"/>
  <c r="M50" i="33"/>
  <c r="I53" i="33"/>
  <c r="I54" i="33" s="1"/>
  <c r="N41" i="33"/>
  <c r="N38" i="33"/>
  <c r="N34" i="33"/>
  <c r="N31" i="33"/>
  <c r="N27" i="33"/>
  <c r="N23" i="33"/>
  <c r="N19" i="33"/>
  <c r="N13" i="33"/>
  <c r="N9" i="33"/>
  <c r="N36" i="33"/>
  <c r="N32" i="33"/>
  <c r="N29" i="33"/>
  <c r="N25" i="33"/>
  <c r="N6" i="33"/>
  <c r="N7" i="33"/>
  <c r="V12" i="33"/>
  <c r="N14" i="33"/>
  <c r="N15" i="33"/>
  <c r="V8" i="33"/>
  <c r="V34" i="33"/>
  <c r="V31" i="33"/>
  <c r="V27" i="33"/>
  <c r="V23" i="33"/>
  <c r="N10" i="33"/>
  <c r="N11" i="33"/>
  <c r="V21" i="33"/>
  <c r="V10" i="33"/>
  <c r="V14" i="33"/>
  <c r="N26" i="33"/>
  <c r="N30" i="33"/>
  <c r="N16" i="33"/>
  <c r="N20" i="33"/>
  <c r="N24" i="33"/>
  <c r="V26" i="33"/>
  <c r="N28" i="33"/>
  <c r="V30" i="33"/>
  <c r="V33" i="33"/>
  <c r="V37" i="33"/>
  <c r="V11" i="33"/>
  <c r="V15" i="33"/>
  <c r="V16" i="33"/>
  <c r="V17" i="33"/>
  <c r="V20" i="33"/>
  <c r="V24" i="33"/>
  <c r="V28" i="33"/>
  <c r="U53" i="33"/>
  <c r="U54" i="33" s="1"/>
  <c r="Q53" i="33"/>
  <c r="Q54" i="33" s="1"/>
  <c r="V38" i="33"/>
  <c r="V41" i="33"/>
  <c r="V36" i="33"/>
  <c r="V32" i="33"/>
  <c r="V29" i="33"/>
  <c r="V25" i="33"/>
  <c r="U50" i="33"/>
  <c r="V7" i="33"/>
  <c r="V6" i="33"/>
  <c r="N18" i="33"/>
  <c r="N22" i="33"/>
  <c r="N35" i="33"/>
  <c r="N39" i="33"/>
  <c r="V35" i="33"/>
  <c r="V39" i="33"/>
  <c r="N33" i="33"/>
  <c r="N37" i="33"/>
  <c r="N40" i="33"/>
  <c r="N42" i="33"/>
  <c r="V40" i="33"/>
  <c r="V42" i="33"/>
  <c r="V43" i="33"/>
  <c r="G56" i="33"/>
  <c r="I61" i="33"/>
  <c r="K56" i="33"/>
  <c r="M56" i="33"/>
  <c r="Q56" i="33"/>
  <c r="O56" i="33"/>
  <c r="I58" i="33"/>
  <c r="Q61" i="33"/>
  <c r="H56" i="33"/>
  <c r="L56" i="33"/>
  <c r="P56" i="33"/>
  <c r="J58" i="33"/>
  <c r="N58" i="33"/>
  <c r="R58" i="33"/>
  <c r="J61" i="33"/>
  <c r="N61" i="33"/>
  <c r="R61" i="33"/>
  <c r="G58" i="33"/>
  <c r="K58" i="33"/>
  <c r="O58" i="33"/>
  <c r="H58" i="33"/>
  <c r="L58" i="33"/>
  <c r="P58" i="33"/>
  <c r="V16" i="30"/>
  <c r="N18" i="30"/>
  <c r="V19" i="30"/>
  <c r="V20" i="30"/>
  <c r="N22" i="30"/>
  <c r="V23" i="30"/>
  <c r="N12" i="30"/>
  <c r="V12" i="30"/>
  <c r="V13" i="30"/>
  <c r="V15" i="30"/>
  <c r="M53" i="30"/>
  <c r="M54" i="30" s="1"/>
  <c r="M50" i="30"/>
  <c r="N41" i="30"/>
  <c r="I53" i="30"/>
  <c r="I54" i="30" s="1"/>
  <c r="N36" i="30"/>
  <c r="N32" i="30"/>
  <c r="N38" i="30"/>
  <c r="N34" i="30"/>
  <c r="N28" i="30"/>
  <c r="N30" i="30"/>
  <c r="N6" i="30"/>
  <c r="N10" i="30"/>
  <c r="N14" i="30"/>
  <c r="V9" i="30"/>
  <c r="N11" i="30"/>
  <c r="U53" i="30"/>
  <c r="U54" i="30" s="1"/>
  <c r="Q53" i="30"/>
  <c r="Q54" i="30" s="1"/>
  <c r="U50" i="30"/>
  <c r="V43" i="30"/>
  <c r="V34" i="30"/>
  <c r="V41" i="30"/>
  <c r="V30" i="30"/>
  <c r="V32" i="30"/>
  <c r="V6" i="30"/>
  <c r="V40" i="30"/>
  <c r="V36" i="30"/>
  <c r="V28" i="30"/>
  <c r="V7" i="30"/>
  <c r="N9" i="30"/>
  <c r="V10" i="30"/>
  <c r="V11" i="30"/>
  <c r="N13" i="30"/>
  <c r="V14" i="30"/>
  <c r="N16" i="30"/>
  <c r="V17" i="30"/>
  <c r="V18" i="30"/>
  <c r="N20" i="30"/>
  <c r="V21" i="30"/>
  <c r="V22" i="30"/>
  <c r="N24" i="30"/>
  <c r="V25" i="30"/>
  <c r="V26" i="30"/>
  <c r="V27" i="30"/>
  <c r="N31" i="30"/>
  <c r="N17" i="30"/>
  <c r="N21" i="30"/>
  <c r="N25" i="30"/>
  <c r="N29" i="30"/>
  <c r="V31" i="30"/>
  <c r="N35" i="30"/>
  <c r="N39" i="30"/>
  <c r="V29" i="30"/>
  <c r="N15" i="30"/>
  <c r="N19" i="30"/>
  <c r="N23" i="30"/>
  <c r="N27" i="30"/>
  <c r="V35" i="30"/>
  <c r="N37" i="30"/>
  <c r="V39" i="30"/>
  <c r="N33" i="30"/>
  <c r="V37" i="30"/>
  <c r="V38" i="30"/>
  <c r="V33" i="30"/>
  <c r="N40" i="30"/>
  <c r="N42" i="30"/>
  <c r="V42" i="30"/>
  <c r="J56" i="30"/>
  <c r="N56" i="30"/>
  <c r="R56" i="30"/>
  <c r="M58" i="30"/>
  <c r="G56" i="30"/>
  <c r="I61" i="30"/>
  <c r="M56" i="30"/>
  <c r="Q56" i="30"/>
  <c r="O56" i="30"/>
  <c r="I58" i="30"/>
  <c r="Q61" i="30"/>
  <c r="H56" i="30"/>
  <c r="L56" i="30"/>
  <c r="P56" i="30"/>
  <c r="J58" i="30"/>
  <c r="N58" i="30"/>
  <c r="R58" i="30"/>
  <c r="J61" i="30"/>
  <c r="N61" i="30"/>
  <c r="R61" i="30"/>
  <c r="G58" i="30"/>
  <c r="K58" i="30"/>
  <c r="O58" i="30"/>
  <c r="H58" i="30"/>
  <c r="L58" i="30"/>
  <c r="P58" i="30"/>
  <c r="P36" i="34" l="1"/>
  <c r="T36" i="34"/>
  <c r="T38" i="34"/>
  <c r="P37" i="34"/>
  <c r="P38" i="34"/>
  <c r="T37" i="34"/>
  <c r="T36" i="31"/>
  <c r="P36" i="31"/>
  <c r="P38" i="31"/>
  <c r="T38" i="31"/>
  <c r="P37" i="31"/>
  <c r="T37" i="31"/>
  <c r="AA56" i="33"/>
  <c r="D26" i="29"/>
  <c r="AB56" i="33"/>
  <c r="D31" i="29"/>
  <c r="Z56" i="33"/>
  <c r="D21" i="29"/>
  <c r="Y56" i="33"/>
  <c r="D16" i="29"/>
  <c r="O59" i="33"/>
  <c r="J59" i="33"/>
  <c r="AB56" i="30"/>
  <c r="C31" i="29"/>
  <c r="AA56" i="30"/>
  <c r="C26" i="29"/>
  <c r="Y56" i="30"/>
  <c r="C16" i="29"/>
  <c r="L59" i="30"/>
  <c r="Z56" i="30"/>
  <c r="C21" i="29"/>
  <c r="P59" i="33"/>
  <c r="K59" i="33"/>
  <c r="I59" i="33"/>
  <c r="E86" i="33"/>
  <c r="E84" i="33"/>
  <c r="E82" i="33"/>
  <c r="E80" i="33"/>
  <c r="E78" i="33"/>
  <c r="E76" i="33"/>
  <c r="E74" i="33"/>
  <c r="E72" i="33"/>
  <c r="E70" i="33"/>
  <c r="E68" i="33"/>
  <c r="E65" i="33"/>
  <c r="E62" i="33"/>
  <c r="E56" i="33"/>
  <c r="E66" i="33"/>
  <c r="E85" i="33"/>
  <c r="E83" i="33"/>
  <c r="E81" i="33"/>
  <c r="E79" i="33"/>
  <c r="E77" i="33"/>
  <c r="E75" i="33"/>
  <c r="E73" i="33"/>
  <c r="E71" i="33"/>
  <c r="E69" i="33"/>
  <c r="E67" i="33"/>
  <c r="E63" i="33"/>
  <c r="E55" i="33"/>
  <c r="E64" i="33"/>
  <c r="L59" i="33"/>
  <c r="G59" i="33"/>
  <c r="Q59" i="33"/>
  <c r="R59" i="33"/>
  <c r="M59" i="33"/>
  <c r="H59" i="33"/>
  <c r="N59" i="33"/>
  <c r="C64" i="33"/>
  <c r="C86" i="33"/>
  <c r="C84" i="33"/>
  <c r="C82" i="33"/>
  <c r="C80" i="33"/>
  <c r="C78" i="33"/>
  <c r="C76" i="33"/>
  <c r="C74" i="33"/>
  <c r="C72" i="33"/>
  <c r="C70" i="33"/>
  <c r="C68" i="33"/>
  <c r="C65" i="33"/>
  <c r="C62" i="33"/>
  <c r="C56" i="33"/>
  <c r="C66" i="33"/>
  <c r="C81" i="33"/>
  <c r="C73" i="33"/>
  <c r="C79" i="33"/>
  <c r="C71" i="33"/>
  <c r="C85" i="33"/>
  <c r="C77" i="33"/>
  <c r="C69" i="33"/>
  <c r="C55" i="33"/>
  <c r="C83" i="33"/>
  <c r="C75" i="33"/>
  <c r="C63" i="33"/>
  <c r="C67" i="33"/>
  <c r="G59" i="30"/>
  <c r="R59" i="30"/>
  <c r="Q59" i="30"/>
  <c r="H59" i="30"/>
  <c r="N59" i="30"/>
  <c r="O59" i="30"/>
  <c r="J59" i="30"/>
  <c r="P59" i="30"/>
  <c r="K59" i="30"/>
  <c r="I59" i="30"/>
  <c r="M59" i="30"/>
  <c r="E86" i="30"/>
  <c r="E84" i="30"/>
  <c r="E82" i="30"/>
  <c r="E80" i="30"/>
  <c r="E78" i="30"/>
  <c r="E76" i="30"/>
  <c r="E74" i="30"/>
  <c r="E72" i="30"/>
  <c r="E70" i="30"/>
  <c r="E68" i="30"/>
  <c r="E65" i="30"/>
  <c r="E62" i="30"/>
  <c r="E56" i="30"/>
  <c r="E66" i="30"/>
  <c r="E85" i="30"/>
  <c r="E83" i="30"/>
  <c r="E81" i="30"/>
  <c r="E79" i="30"/>
  <c r="E77" i="30"/>
  <c r="E75" i="30"/>
  <c r="E73" i="30"/>
  <c r="E71" i="30"/>
  <c r="E69" i="30"/>
  <c r="E67" i="30"/>
  <c r="E63" i="30"/>
  <c r="E55" i="30"/>
  <c r="E64" i="30"/>
  <c r="C64" i="30"/>
  <c r="C86" i="30"/>
  <c r="C84" i="30"/>
  <c r="C82" i="30"/>
  <c r="C80" i="30"/>
  <c r="C78" i="30"/>
  <c r="C76" i="30"/>
  <c r="C74" i="30"/>
  <c r="C72" i="30"/>
  <c r="C70" i="30"/>
  <c r="C68" i="30"/>
  <c r="C65" i="30"/>
  <c r="C62" i="30"/>
  <c r="C56" i="30"/>
  <c r="C66" i="30"/>
  <c r="C81" i="30"/>
  <c r="C73" i="30"/>
  <c r="C79" i="30"/>
  <c r="C71" i="30"/>
  <c r="C85" i="30"/>
  <c r="C77" i="30"/>
  <c r="C69" i="30"/>
  <c r="C83" i="30"/>
  <c r="C75" i="30"/>
  <c r="C67" i="30"/>
  <c r="C63" i="30"/>
  <c r="C55" i="30"/>
  <c r="P43" i="34" l="1"/>
  <c r="T42" i="34"/>
  <c r="P42" i="34"/>
  <c r="T41" i="34"/>
  <c r="P41" i="34"/>
  <c r="T43" i="34"/>
  <c r="O37" i="34"/>
  <c r="O38" i="34"/>
  <c r="T43" i="31"/>
  <c r="P42" i="31"/>
  <c r="T42" i="31"/>
  <c r="P41" i="31"/>
  <c r="P43" i="31"/>
  <c r="T41" i="31"/>
  <c r="O37" i="31"/>
  <c r="O38" i="31"/>
  <c r="X1" i="1"/>
  <c r="O43" i="34" l="1"/>
  <c r="O42" i="34"/>
  <c r="O43" i="31"/>
  <c r="O42" i="31"/>
  <c r="C2" i="17"/>
  <c r="C2" i="35"/>
  <c r="C2" i="32"/>
  <c r="Z6" i="1"/>
  <c r="AA6" i="1"/>
  <c r="Y6" i="1"/>
  <c r="X6" i="1"/>
  <c r="G55" i="1"/>
  <c r="K55" i="1"/>
  <c r="J57" i="1"/>
  <c r="J55" i="1"/>
  <c r="I55" i="1"/>
  <c r="R55" i="1"/>
  <c r="G50" i="1"/>
  <c r="F38" i="29" s="1"/>
  <c r="Q52" i="1"/>
  <c r="I52" i="1"/>
  <c r="D7" i="1"/>
  <c r="P42" i="17" l="1"/>
  <c r="D6" i="1"/>
  <c r="M6" i="1"/>
  <c r="M7" i="1"/>
  <c r="N7" i="1" s="1"/>
  <c r="D8" i="1"/>
  <c r="M8" i="1"/>
  <c r="D9" i="1"/>
  <c r="M9" i="1"/>
  <c r="D10" i="1"/>
  <c r="M10" i="1"/>
  <c r="D11" i="1"/>
  <c r="M11" i="1"/>
  <c r="D12" i="1"/>
  <c r="M12" i="1"/>
  <c r="D13" i="1"/>
  <c r="M13" i="1"/>
  <c r="D14" i="1"/>
  <c r="M14" i="1"/>
  <c r="D15" i="1"/>
  <c r="M15" i="1"/>
  <c r="AB2" i="32" s="1"/>
  <c r="D16" i="1"/>
  <c r="M16" i="1"/>
  <c r="D17" i="1"/>
  <c r="M17" i="1"/>
  <c r="D18" i="1"/>
  <c r="M18" i="1"/>
  <c r="D19" i="1"/>
  <c r="M19" i="1"/>
  <c r="D20" i="1"/>
  <c r="M20" i="1"/>
  <c r="D21" i="1"/>
  <c r="M21" i="1"/>
  <c r="D22" i="1"/>
  <c r="M22" i="1"/>
  <c r="D23" i="1"/>
  <c r="M23" i="1"/>
  <c r="D24" i="1"/>
  <c r="M24" i="1"/>
  <c r="D25" i="1"/>
  <c r="M25" i="1"/>
  <c r="D26" i="1"/>
  <c r="M26" i="1"/>
  <c r="D27" i="1"/>
  <c r="M27" i="1"/>
  <c r="D28" i="1"/>
  <c r="M28" i="1"/>
  <c r="D29" i="1"/>
  <c r="M29" i="1"/>
  <c r="D30" i="1"/>
  <c r="M30" i="1"/>
  <c r="D31" i="1"/>
  <c r="M31" i="1"/>
  <c r="D32" i="1"/>
  <c r="M32" i="1"/>
  <c r="D33" i="1"/>
  <c r="M33" i="1"/>
  <c r="D34" i="1"/>
  <c r="M34" i="1"/>
  <c r="D35" i="1"/>
  <c r="M35" i="1"/>
  <c r="D36" i="1"/>
  <c r="M36" i="1"/>
  <c r="D37" i="1"/>
  <c r="M37" i="1"/>
  <c r="D38" i="1"/>
  <c r="M38" i="1"/>
  <c r="D39" i="1"/>
  <c r="M39" i="1"/>
  <c r="D40" i="1"/>
  <c r="M40" i="1"/>
  <c r="D41" i="1"/>
  <c r="M41" i="1"/>
  <c r="AB2" i="17" s="1"/>
  <c r="D42" i="1"/>
  <c r="M42" i="1"/>
  <c r="D43" i="1"/>
  <c r="M43" i="1"/>
  <c r="N43" i="1" s="1"/>
  <c r="AB2" i="35" l="1"/>
  <c r="D6" i="33"/>
  <c r="D6" i="30"/>
  <c r="N12" i="1"/>
  <c r="N9" i="1"/>
  <c r="N13" i="1"/>
  <c r="N8" i="1"/>
  <c r="N36" i="1"/>
  <c r="N28" i="1"/>
  <c r="N20" i="1"/>
  <c r="N21" i="1"/>
  <c r="N17" i="1"/>
  <c r="N41" i="1"/>
  <c r="N37" i="1"/>
  <c r="N29" i="1"/>
  <c r="N25" i="1"/>
  <c r="N33" i="1"/>
  <c r="N6" i="1"/>
  <c r="N39" i="1"/>
  <c r="N15" i="1"/>
  <c r="N42" i="1"/>
  <c r="N34" i="1"/>
  <c r="N26" i="1"/>
  <c r="N18" i="1"/>
  <c r="N10" i="1"/>
  <c r="N31" i="1"/>
  <c r="N40" i="1"/>
  <c r="N35" i="1"/>
  <c r="N32" i="1"/>
  <c r="N27" i="1"/>
  <c r="N24" i="1"/>
  <c r="N19" i="1"/>
  <c r="N16" i="1"/>
  <c r="N11" i="1"/>
  <c r="N23" i="1"/>
  <c r="N38" i="1"/>
  <c r="N30" i="1"/>
  <c r="N22" i="1"/>
  <c r="N14" i="1"/>
  <c r="AD12" i="33" l="1"/>
  <c r="AD42" i="33"/>
  <c r="AD6" i="33"/>
  <c r="AD14" i="33"/>
  <c r="AD10" i="33"/>
  <c r="AD9" i="33"/>
  <c r="AD8" i="33"/>
  <c r="AD40" i="33"/>
  <c r="AD49" i="33"/>
  <c r="AD44" i="33"/>
  <c r="AD34" i="33"/>
  <c r="AD35" i="33"/>
  <c r="AD17" i="33"/>
  <c r="AD33" i="33"/>
  <c r="AD19" i="33"/>
  <c r="AD11" i="33"/>
  <c r="AD13" i="33"/>
  <c r="AD22" i="33"/>
  <c r="AD48" i="33"/>
  <c r="AD45" i="33"/>
  <c r="AD39" i="33"/>
  <c r="AD29" i="33"/>
  <c r="AD30" i="33"/>
  <c r="AD31" i="33"/>
  <c r="AD15" i="33"/>
  <c r="AD16" i="33"/>
  <c r="AD24" i="33"/>
  <c r="AD47" i="33"/>
  <c r="AD41" i="33"/>
  <c r="AD36" i="33"/>
  <c r="AD25" i="33"/>
  <c r="AD26" i="33"/>
  <c r="AD27" i="33"/>
  <c r="AD28" i="33"/>
  <c r="AD18" i="33"/>
  <c r="AD46" i="33"/>
  <c r="AD43" i="33"/>
  <c r="AD38" i="33"/>
  <c r="AD32" i="33"/>
  <c r="AD21" i="33"/>
  <c r="AD37" i="33"/>
  <c r="AD23" i="33"/>
  <c r="AD7" i="33"/>
  <c r="AD20" i="33"/>
  <c r="AD14" i="30"/>
  <c r="AD15" i="30"/>
  <c r="AD23" i="30"/>
  <c r="AD49" i="30"/>
  <c r="AD42" i="30"/>
  <c r="AD34" i="30"/>
  <c r="AD40" i="30"/>
  <c r="AD31" i="30"/>
  <c r="AD17" i="30"/>
  <c r="AD27" i="30"/>
  <c r="AD12" i="30"/>
  <c r="AD8" i="30"/>
  <c r="AD43" i="30"/>
  <c r="AD48" i="30"/>
  <c r="AD44" i="30"/>
  <c r="AD36" i="30"/>
  <c r="AD26" i="30"/>
  <c r="AD28" i="30"/>
  <c r="AD7" i="30"/>
  <c r="AD22" i="30"/>
  <c r="AD11" i="30"/>
  <c r="AD29" i="30"/>
  <c r="AD6" i="30"/>
  <c r="AD9" i="30"/>
  <c r="AD19" i="30"/>
  <c r="AD45" i="30"/>
  <c r="AD47" i="30"/>
  <c r="AD39" i="30"/>
  <c r="AD32" i="30"/>
  <c r="AD24" i="30"/>
  <c r="AD21" i="30"/>
  <c r="AD10" i="30"/>
  <c r="AD13" i="30"/>
  <c r="AD46" i="30"/>
  <c r="AD41" i="30"/>
  <c r="AD38" i="30"/>
  <c r="AD35" i="30"/>
  <c r="AD37" i="30"/>
  <c r="AD18" i="30"/>
  <c r="AD20" i="30"/>
  <c r="AD33" i="30"/>
  <c r="AD30" i="30"/>
  <c r="AD16" i="30"/>
  <c r="AD25" i="30"/>
  <c r="D44" i="1"/>
  <c r="D45" i="1"/>
  <c r="D46" i="1"/>
  <c r="D47" i="1"/>
  <c r="D48" i="1"/>
  <c r="D49" i="1"/>
  <c r="AO37" i="30" l="1"/>
  <c r="BC37" i="30" s="1"/>
  <c r="AN37" i="30"/>
  <c r="BB37" i="30" s="1"/>
  <c r="AM37" i="30"/>
  <c r="BA37" i="30" s="1"/>
  <c r="AL37" i="30"/>
  <c r="AZ37" i="30" s="1"/>
  <c r="AK37" i="30"/>
  <c r="AY37" i="30" s="1"/>
  <c r="AJ37" i="30"/>
  <c r="AX37" i="30" s="1"/>
  <c r="AI37" i="30"/>
  <c r="AW37" i="30" s="1"/>
  <c r="AH37" i="30"/>
  <c r="AV37" i="30" s="1"/>
  <c r="AF37" i="30"/>
  <c r="AT37" i="30" s="1"/>
  <c r="AS37" i="30"/>
  <c r="BG37" i="30" s="1"/>
  <c r="AQ37" i="30"/>
  <c r="BE37" i="30" s="1"/>
  <c r="AP37" i="30"/>
  <c r="BD37" i="30" s="1"/>
  <c r="AG37" i="30"/>
  <c r="AU37" i="30" s="1"/>
  <c r="AE37" i="30"/>
  <c r="AR37" i="30"/>
  <c r="BF37" i="30" s="1"/>
  <c r="AJ13" i="30"/>
  <c r="AX13" i="30" s="1"/>
  <c r="AH13" i="30"/>
  <c r="AV13" i="30" s="1"/>
  <c r="AE13" i="30"/>
  <c r="AI13" i="30"/>
  <c r="AW13" i="30" s="1"/>
  <c r="AF13" i="30"/>
  <c r="AT13" i="30" s="1"/>
  <c r="AO13" i="30"/>
  <c r="BC13" i="30" s="1"/>
  <c r="AS13" i="30"/>
  <c r="BG13" i="30" s="1"/>
  <c r="AQ13" i="30"/>
  <c r="BE13" i="30" s="1"/>
  <c r="AR13" i="30"/>
  <c r="BF13" i="30" s="1"/>
  <c r="AG13" i="30"/>
  <c r="AU13" i="30" s="1"/>
  <c r="AK13" i="30"/>
  <c r="AY13" i="30" s="1"/>
  <c r="AL13" i="30"/>
  <c r="AZ13" i="30" s="1"/>
  <c r="AN13" i="30"/>
  <c r="BB13" i="30" s="1"/>
  <c r="AM13" i="30"/>
  <c r="BA13" i="30" s="1"/>
  <c r="AP13" i="30"/>
  <c r="BD13" i="30" s="1"/>
  <c r="AR11" i="30"/>
  <c r="BF11" i="30" s="1"/>
  <c r="AS11" i="30"/>
  <c r="BG11" i="30" s="1"/>
  <c r="AO11" i="30"/>
  <c r="BC11" i="30" s="1"/>
  <c r="AP11" i="30"/>
  <c r="BD11" i="30" s="1"/>
  <c r="AN11" i="30"/>
  <c r="BB11" i="30" s="1"/>
  <c r="AK11" i="30"/>
  <c r="AY11" i="30" s="1"/>
  <c r="AG11" i="30"/>
  <c r="AU11" i="30" s="1"/>
  <c r="AF11" i="30"/>
  <c r="AT11" i="30" s="1"/>
  <c r="AE11" i="30"/>
  <c r="AL11" i="30"/>
  <c r="AZ11" i="30" s="1"/>
  <c r="AQ11" i="30"/>
  <c r="BE11" i="30" s="1"/>
  <c r="AJ11" i="30"/>
  <c r="AX11" i="30" s="1"/>
  <c r="AH11" i="30"/>
  <c r="AV11" i="30" s="1"/>
  <c r="AI11" i="30"/>
  <c r="AW11" i="30" s="1"/>
  <c r="AM11" i="30"/>
  <c r="BA11" i="30" s="1"/>
  <c r="AO25" i="30"/>
  <c r="BC25" i="30" s="1"/>
  <c r="AM25" i="30"/>
  <c r="BA25" i="30" s="1"/>
  <c r="AK25" i="30"/>
  <c r="AY25" i="30" s="1"/>
  <c r="AI25" i="30"/>
  <c r="AW25" i="30" s="1"/>
  <c r="AS25" i="30"/>
  <c r="BG25" i="30" s="1"/>
  <c r="AL25" i="30"/>
  <c r="AZ25" i="30" s="1"/>
  <c r="AN25" i="30"/>
  <c r="BB25" i="30" s="1"/>
  <c r="AQ25" i="30"/>
  <c r="BE25" i="30" s="1"/>
  <c r="AJ25" i="30"/>
  <c r="AX25" i="30" s="1"/>
  <c r="AE25" i="30"/>
  <c r="AG25" i="30"/>
  <c r="AU25" i="30" s="1"/>
  <c r="AP25" i="30"/>
  <c r="BD25" i="30" s="1"/>
  <c r="AF25" i="30"/>
  <c r="AT25" i="30" s="1"/>
  <c r="AH25" i="30"/>
  <c r="AV25" i="30" s="1"/>
  <c r="AR25" i="30"/>
  <c r="BF25" i="30" s="1"/>
  <c r="AJ20" i="30"/>
  <c r="AX20" i="30" s="1"/>
  <c r="AH20" i="30"/>
  <c r="AV20" i="30" s="1"/>
  <c r="AE20" i="30"/>
  <c r="AS20" i="30"/>
  <c r="BG20" i="30" s="1"/>
  <c r="AF20" i="30"/>
  <c r="AT20" i="30" s="1"/>
  <c r="AQ20" i="30"/>
  <c r="BE20" i="30" s="1"/>
  <c r="AK20" i="30"/>
  <c r="AY20" i="30" s="1"/>
  <c r="AL20" i="30"/>
  <c r="AZ20" i="30" s="1"/>
  <c r="AG20" i="30"/>
  <c r="AU20" i="30" s="1"/>
  <c r="AN20" i="30"/>
  <c r="BB20" i="30" s="1"/>
  <c r="AO20" i="30"/>
  <c r="BC20" i="30" s="1"/>
  <c r="AR20" i="30"/>
  <c r="BF20" i="30" s="1"/>
  <c r="AI20" i="30"/>
  <c r="AW20" i="30" s="1"/>
  <c r="AM20" i="30"/>
  <c r="BA20" i="30" s="1"/>
  <c r="AP20" i="30"/>
  <c r="BD20" i="30" s="1"/>
  <c r="AL38" i="30"/>
  <c r="AZ38" i="30" s="1"/>
  <c r="AK38" i="30"/>
  <c r="AY38" i="30" s="1"/>
  <c r="AJ38" i="30"/>
  <c r="AX38" i="30" s="1"/>
  <c r="AM38" i="30"/>
  <c r="BA38" i="30" s="1"/>
  <c r="AH38" i="30"/>
  <c r="AV38" i="30" s="1"/>
  <c r="AG38" i="30"/>
  <c r="AU38" i="30" s="1"/>
  <c r="AF38" i="30"/>
  <c r="AT38" i="30" s="1"/>
  <c r="AI38" i="30"/>
  <c r="AW38" i="30" s="1"/>
  <c r="AS38" i="30"/>
  <c r="BG38" i="30" s="1"/>
  <c r="AE38" i="30"/>
  <c r="AN38" i="30"/>
  <c r="BB38" i="30" s="1"/>
  <c r="AO38" i="30"/>
  <c r="BC38" i="30" s="1"/>
  <c r="AQ38" i="30"/>
  <c r="BE38" i="30" s="1"/>
  <c r="AR38" i="30"/>
  <c r="BF38" i="30" s="1"/>
  <c r="AP38" i="30"/>
  <c r="BD38" i="30" s="1"/>
  <c r="AK10" i="30"/>
  <c r="AY10" i="30" s="1"/>
  <c r="AM10" i="30"/>
  <c r="BA10" i="30" s="1"/>
  <c r="AS10" i="30"/>
  <c r="BG10" i="30" s="1"/>
  <c r="AO10" i="30"/>
  <c r="BC10" i="30" s="1"/>
  <c r="AJ10" i="30"/>
  <c r="AX10" i="30" s="1"/>
  <c r="AQ10" i="30"/>
  <c r="BE10" i="30" s="1"/>
  <c r="AP10" i="30"/>
  <c r="BD10" i="30" s="1"/>
  <c r="AR10" i="30"/>
  <c r="BF10" i="30" s="1"/>
  <c r="AN10" i="30"/>
  <c r="BB10" i="30" s="1"/>
  <c r="AL10" i="30"/>
  <c r="AZ10" i="30" s="1"/>
  <c r="AE10" i="30"/>
  <c r="AI10" i="30"/>
  <c r="AW10" i="30" s="1"/>
  <c r="AG10" i="30"/>
  <c r="AU10" i="30" s="1"/>
  <c r="AH10" i="30"/>
  <c r="AV10" i="30" s="1"/>
  <c r="AF10" i="30"/>
  <c r="AT10" i="30" s="1"/>
  <c r="AI39" i="30"/>
  <c r="AW39" i="30" s="1"/>
  <c r="AH39" i="30"/>
  <c r="AV39" i="30" s="1"/>
  <c r="AG39" i="30"/>
  <c r="AU39" i="30" s="1"/>
  <c r="AN39" i="30"/>
  <c r="BB39" i="30" s="1"/>
  <c r="AE39" i="30"/>
  <c r="AS39" i="30"/>
  <c r="BG39" i="30" s="1"/>
  <c r="AJ39" i="30"/>
  <c r="AX39" i="30" s="1"/>
  <c r="AK39" i="30"/>
  <c r="AY39" i="30" s="1"/>
  <c r="AP39" i="30"/>
  <c r="BD39" i="30" s="1"/>
  <c r="AF39" i="30"/>
  <c r="AT39" i="30" s="1"/>
  <c r="AO39" i="30"/>
  <c r="BC39" i="30" s="1"/>
  <c r="AL39" i="30"/>
  <c r="AZ39" i="30" s="1"/>
  <c r="AR39" i="30"/>
  <c r="BF39" i="30" s="1"/>
  <c r="AQ39" i="30"/>
  <c r="BE39" i="30" s="1"/>
  <c r="AM39" i="30"/>
  <c r="BA39" i="30" s="1"/>
  <c r="AN9" i="30"/>
  <c r="BB9" i="30" s="1"/>
  <c r="AL9" i="30"/>
  <c r="AZ9" i="30" s="1"/>
  <c r="AM9" i="30"/>
  <c r="BA9" i="30" s="1"/>
  <c r="AQ9" i="30"/>
  <c r="BE9" i="30" s="1"/>
  <c r="AJ9" i="30"/>
  <c r="AX9" i="30" s="1"/>
  <c r="AH9" i="30"/>
  <c r="AV9" i="30" s="1"/>
  <c r="AE9" i="30"/>
  <c r="AI9" i="30"/>
  <c r="AW9" i="30" s="1"/>
  <c r="AS9" i="30"/>
  <c r="BG9" i="30" s="1"/>
  <c r="AP9" i="30"/>
  <c r="BD9" i="30" s="1"/>
  <c r="AK9" i="30"/>
  <c r="AY9" i="30" s="1"/>
  <c r="AR9" i="30"/>
  <c r="BF9" i="30" s="1"/>
  <c r="AF9" i="30"/>
  <c r="AT9" i="30" s="1"/>
  <c r="AO9" i="30"/>
  <c r="BC9" i="30" s="1"/>
  <c r="AG9" i="30"/>
  <c r="AU9" i="30" s="1"/>
  <c r="AP22" i="30"/>
  <c r="BD22" i="30" s="1"/>
  <c r="AN22" i="30"/>
  <c r="BB22" i="30" s="1"/>
  <c r="AE22" i="30"/>
  <c r="AO22" i="30"/>
  <c r="BC22" i="30" s="1"/>
  <c r="AL22" i="30"/>
  <c r="AZ22" i="30" s="1"/>
  <c r="AJ22" i="30"/>
  <c r="AX22" i="30" s="1"/>
  <c r="AQ22" i="30"/>
  <c r="BE22" i="30" s="1"/>
  <c r="AG22" i="30"/>
  <c r="AU22" i="30" s="1"/>
  <c r="AM22" i="30"/>
  <c r="BA22" i="30" s="1"/>
  <c r="AH22" i="30"/>
  <c r="AV22" i="30" s="1"/>
  <c r="AI22" i="30"/>
  <c r="AW22" i="30" s="1"/>
  <c r="AF22" i="30"/>
  <c r="AT22" i="30" s="1"/>
  <c r="AR22" i="30"/>
  <c r="BF22" i="30" s="1"/>
  <c r="AS22" i="30"/>
  <c r="BG22" i="30" s="1"/>
  <c r="AK22" i="30"/>
  <c r="AY22" i="30" s="1"/>
  <c r="AN36" i="30"/>
  <c r="BB36" i="30" s="1"/>
  <c r="AM36" i="30"/>
  <c r="BA36" i="30" s="1"/>
  <c r="AL36" i="30"/>
  <c r="AZ36" i="30" s="1"/>
  <c r="AG36" i="30"/>
  <c r="AU36" i="30" s="1"/>
  <c r="AJ36" i="30"/>
  <c r="AX36" i="30" s="1"/>
  <c r="AI36" i="30"/>
  <c r="AW36" i="30" s="1"/>
  <c r="AH36" i="30"/>
  <c r="AV36" i="30" s="1"/>
  <c r="AS36" i="30"/>
  <c r="BG36" i="30" s="1"/>
  <c r="AR36" i="30"/>
  <c r="BF36" i="30" s="1"/>
  <c r="AP36" i="30"/>
  <c r="BD36" i="30" s="1"/>
  <c r="AQ36" i="30"/>
  <c r="BE36" i="30" s="1"/>
  <c r="AE36" i="30"/>
  <c r="AF36" i="30"/>
  <c r="AT36" i="30" s="1"/>
  <c r="AO36" i="30"/>
  <c r="BC36" i="30" s="1"/>
  <c r="AK36" i="30"/>
  <c r="AY36" i="30" s="1"/>
  <c r="AI8" i="30"/>
  <c r="AW8" i="30" s="1"/>
  <c r="AJ8" i="30"/>
  <c r="AX8" i="30" s="1"/>
  <c r="AE8" i="30"/>
  <c r="AG8" i="30"/>
  <c r="AU8" i="30" s="1"/>
  <c r="AL8" i="30"/>
  <c r="AZ8" i="30" s="1"/>
  <c r="AO8" i="30"/>
  <c r="BC8" i="30" s="1"/>
  <c r="AH8" i="30"/>
  <c r="AV8" i="30" s="1"/>
  <c r="AK8" i="30"/>
  <c r="AY8" i="30" s="1"/>
  <c r="AQ8" i="30"/>
  <c r="BE8" i="30" s="1"/>
  <c r="AS8" i="30"/>
  <c r="BG8" i="30" s="1"/>
  <c r="AN8" i="30"/>
  <c r="BB8" i="30" s="1"/>
  <c r="AP8" i="30"/>
  <c r="BD8" i="30" s="1"/>
  <c r="AM8" i="30"/>
  <c r="BA8" i="30" s="1"/>
  <c r="AF8" i="30"/>
  <c r="AT8" i="30" s="1"/>
  <c r="AR8" i="30"/>
  <c r="BF8" i="30" s="1"/>
  <c r="AG31" i="30"/>
  <c r="AU31" i="30" s="1"/>
  <c r="AE31" i="30"/>
  <c r="AS31" i="30"/>
  <c r="BG31" i="30" s="1"/>
  <c r="AJ31" i="30"/>
  <c r="AX31" i="30" s="1"/>
  <c r="AM31" i="30"/>
  <c r="BA31" i="30" s="1"/>
  <c r="AK31" i="30"/>
  <c r="AY31" i="30" s="1"/>
  <c r="AH31" i="30"/>
  <c r="AV31" i="30" s="1"/>
  <c r="AQ31" i="30"/>
  <c r="BE31" i="30" s="1"/>
  <c r="AP31" i="30"/>
  <c r="BD31" i="30" s="1"/>
  <c r="AO31" i="30"/>
  <c r="BC31" i="30" s="1"/>
  <c r="AF31" i="30"/>
  <c r="AT31" i="30" s="1"/>
  <c r="AL31" i="30"/>
  <c r="AZ31" i="30" s="1"/>
  <c r="AR31" i="30"/>
  <c r="BF31" i="30" s="1"/>
  <c r="AI31" i="30"/>
  <c r="AW31" i="30" s="1"/>
  <c r="AN31" i="30"/>
  <c r="BB31" i="30" s="1"/>
  <c r="AO49" i="30"/>
  <c r="BC49" i="30" s="1"/>
  <c r="AR49" i="30"/>
  <c r="BF49" i="30" s="1"/>
  <c r="AQ49" i="30"/>
  <c r="BE49" i="30" s="1"/>
  <c r="AP49" i="30"/>
  <c r="BD49" i="30" s="1"/>
  <c r="AG49" i="30"/>
  <c r="AU49" i="30" s="1"/>
  <c r="AI49" i="30"/>
  <c r="AW49" i="30" s="1"/>
  <c r="AK49" i="30"/>
  <c r="AY49" i="30" s="1"/>
  <c r="AF49" i="30"/>
  <c r="AT49" i="30" s="1"/>
  <c r="AN49" i="30"/>
  <c r="BB49" i="30" s="1"/>
  <c r="AM49" i="30"/>
  <c r="BA49" i="30" s="1"/>
  <c r="AL49" i="30"/>
  <c r="AZ49" i="30" s="1"/>
  <c r="AS49" i="30"/>
  <c r="BG49" i="30" s="1"/>
  <c r="AJ49" i="30"/>
  <c r="AX49" i="30" s="1"/>
  <c r="AH49" i="30"/>
  <c r="AV49" i="30" s="1"/>
  <c r="AE49" i="30"/>
  <c r="AK20" i="33"/>
  <c r="AY20" i="33" s="1"/>
  <c r="AI20" i="33"/>
  <c r="AW20" i="33" s="1"/>
  <c r="AJ20" i="33"/>
  <c r="AX20" i="33" s="1"/>
  <c r="AG20" i="33"/>
  <c r="AU20" i="33" s="1"/>
  <c r="AE20" i="33"/>
  <c r="AP20" i="33"/>
  <c r="BD20" i="33" s="1"/>
  <c r="AS20" i="33"/>
  <c r="BG20" i="33" s="1"/>
  <c r="AL20" i="33"/>
  <c r="AZ20" i="33" s="1"/>
  <c r="AN20" i="33"/>
  <c r="BB20" i="33" s="1"/>
  <c r="AO20" i="33"/>
  <c r="BC20" i="33" s="1"/>
  <c r="AR20" i="33"/>
  <c r="BF20" i="33" s="1"/>
  <c r="AQ20" i="33"/>
  <c r="BE20" i="33" s="1"/>
  <c r="AM20" i="33"/>
  <c r="BA20" i="33" s="1"/>
  <c r="AH20" i="33"/>
  <c r="AV20" i="33" s="1"/>
  <c r="AF20" i="33"/>
  <c r="AT20" i="33" s="1"/>
  <c r="AP21" i="33"/>
  <c r="BD21" i="33" s="1"/>
  <c r="AN21" i="33"/>
  <c r="BB21" i="33" s="1"/>
  <c r="AE21" i="33"/>
  <c r="AI21" i="33"/>
  <c r="AW21" i="33" s="1"/>
  <c r="AL21" i="33"/>
  <c r="AZ21" i="33" s="1"/>
  <c r="AJ21" i="33"/>
  <c r="AX21" i="33" s="1"/>
  <c r="AS21" i="33"/>
  <c r="BG21" i="33" s="1"/>
  <c r="AG21" i="33"/>
  <c r="AU21" i="33" s="1"/>
  <c r="AH21" i="33"/>
  <c r="AV21" i="33" s="1"/>
  <c r="AK21" i="33"/>
  <c r="AY21" i="33" s="1"/>
  <c r="AR21" i="33"/>
  <c r="BF21" i="33" s="1"/>
  <c r="AQ21" i="33"/>
  <c r="BE21" i="33" s="1"/>
  <c r="AF21" i="33"/>
  <c r="AT21" i="33" s="1"/>
  <c r="AO21" i="33"/>
  <c r="BC21" i="33" s="1"/>
  <c r="AM21" i="33"/>
  <c r="BA21" i="33" s="1"/>
  <c r="AP46" i="33"/>
  <c r="BD46" i="33" s="1"/>
  <c r="AN46" i="33"/>
  <c r="BB46" i="33" s="1"/>
  <c r="AG46" i="33"/>
  <c r="AU46" i="33" s="1"/>
  <c r="AO46" i="33"/>
  <c r="BC46" i="33" s="1"/>
  <c r="AL46" i="33"/>
  <c r="AZ46" i="33" s="1"/>
  <c r="AI46" i="33"/>
  <c r="AW46" i="33" s="1"/>
  <c r="AQ46" i="33"/>
  <c r="BE46" i="33" s="1"/>
  <c r="AJ46" i="33"/>
  <c r="AX46" i="33" s="1"/>
  <c r="AR46" i="33"/>
  <c r="BF46" i="33" s="1"/>
  <c r="AE46" i="33"/>
  <c r="AM46" i="33"/>
  <c r="BA46" i="33" s="1"/>
  <c r="AH46" i="33"/>
  <c r="AV46" i="33" s="1"/>
  <c r="AK46" i="33"/>
  <c r="AY46" i="33" s="1"/>
  <c r="AS46" i="33"/>
  <c r="BG46" i="33" s="1"/>
  <c r="AF46" i="33"/>
  <c r="AQ26" i="33"/>
  <c r="BE26" i="33" s="1"/>
  <c r="AP26" i="33"/>
  <c r="BD26" i="33" s="1"/>
  <c r="AO26" i="33"/>
  <c r="BC26" i="33" s="1"/>
  <c r="AF26" i="33"/>
  <c r="AT26" i="33" s="1"/>
  <c r="AM26" i="33"/>
  <c r="BA26" i="33" s="1"/>
  <c r="AL26" i="33"/>
  <c r="AZ26" i="33" s="1"/>
  <c r="AK26" i="33"/>
  <c r="AY26" i="33" s="1"/>
  <c r="AR26" i="33"/>
  <c r="BF26" i="33" s="1"/>
  <c r="AI26" i="33"/>
  <c r="AW26" i="33" s="1"/>
  <c r="AH26" i="33"/>
  <c r="AV26" i="33" s="1"/>
  <c r="AG26" i="33"/>
  <c r="AU26" i="33" s="1"/>
  <c r="AN26" i="33"/>
  <c r="BB26" i="33" s="1"/>
  <c r="AE26" i="33"/>
  <c r="AS26" i="33"/>
  <c r="BG26" i="33" s="1"/>
  <c r="AJ26" i="33"/>
  <c r="AX26" i="33" s="1"/>
  <c r="AQ47" i="33"/>
  <c r="BE47" i="33" s="1"/>
  <c r="AP47" i="33"/>
  <c r="BD47" i="33" s="1"/>
  <c r="AG47" i="33"/>
  <c r="AU47" i="33" s="1"/>
  <c r="AK47" i="33"/>
  <c r="AY47" i="33" s="1"/>
  <c r="AM47" i="33"/>
  <c r="BA47" i="33" s="1"/>
  <c r="AL47" i="33"/>
  <c r="AZ47" i="33" s="1"/>
  <c r="AN47" i="33"/>
  <c r="BB47" i="33" s="1"/>
  <c r="AR47" i="33"/>
  <c r="BF47" i="33" s="1"/>
  <c r="AI47" i="33"/>
  <c r="AW47" i="33" s="1"/>
  <c r="AH47" i="33"/>
  <c r="AV47" i="33" s="1"/>
  <c r="AF47" i="33"/>
  <c r="AT47" i="33" s="1"/>
  <c r="AJ47" i="33"/>
  <c r="AX47" i="33" s="1"/>
  <c r="AE47" i="33"/>
  <c r="AO47" i="33"/>
  <c r="BC47" i="33" s="1"/>
  <c r="AS47" i="33"/>
  <c r="BG47" i="33" s="1"/>
  <c r="AF31" i="33"/>
  <c r="AT31" i="33" s="1"/>
  <c r="AE31" i="33"/>
  <c r="AO31" i="33"/>
  <c r="BC31" i="33" s="1"/>
  <c r="AR31" i="33"/>
  <c r="BF31" i="33" s="1"/>
  <c r="AQ31" i="33"/>
  <c r="BE31" i="33" s="1"/>
  <c r="AP31" i="33"/>
  <c r="BD31" i="33" s="1"/>
  <c r="AK31" i="33"/>
  <c r="AY31" i="33" s="1"/>
  <c r="AM31" i="33"/>
  <c r="BA31" i="33" s="1"/>
  <c r="AG31" i="33"/>
  <c r="AU31" i="33" s="1"/>
  <c r="AI31" i="33"/>
  <c r="AW31" i="33" s="1"/>
  <c r="AS31" i="33"/>
  <c r="BG31" i="33" s="1"/>
  <c r="AN31" i="33"/>
  <c r="BB31" i="33" s="1"/>
  <c r="AJ31" i="33"/>
  <c r="AX31" i="33" s="1"/>
  <c r="AL31" i="33"/>
  <c r="AZ31" i="33" s="1"/>
  <c r="AH31" i="33"/>
  <c r="AV31" i="33" s="1"/>
  <c r="AR45" i="33"/>
  <c r="BF45" i="33" s="1"/>
  <c r="AQ45" i="33"/>
  <c r="BE45" i="33" s="1"/>
  <c r="AP45" i="33"/>
  <c r="BD45" i="33" s="1"/>
  <c r="AG45" i="33"/>
  <c r="AU45" i="33" s="1"/>
  <c r="AN45" i="33"/>
  <c r="BB45" i="33" s="1"/>
  <c r="AM45" i="33"/>
  <c r="BA45" i="33" s="1"/>
  <c r="AL45" i="33"/>
  <c r="AZ45" i="33" s="1"/>
  <c r="AS45" i="33"/>
  <c r="BG45" i="33" s="1"/>
  <c r="AJ45" i="33"/>
  <c r="AX45" i="33" s="1"/>
  <c r="AH45" i="33"/>
  <c r="AV45" i="33" s="1"/>
  <c r="AF45" i="33"/>
  <c r="AT45" i="33" s="1"/>
  <c r="AK45" i="33"/>
  <c r="AY45" i="33" s="1"/>
  <c r="AI45" i="33"/>
  <c r="AW45" i="33" s="1"/>
  <c r="AO45" i="33"/>
  <c r="BC45" i="33" s="1"/>
  <c r="AE45" i="33"/>
  <c r="AP11" i="33"/>
  <c r="BD11" i="33" s="1"/>
  <c r="AO11" i="33"/>
  <c r="BC11" i="33" s="1"/>
  <c r="AN11" i="33"/>
  <c r="BB11" i="33" s="1"/>
  <c r="AM11" i="33"/>
  <c r="BA11" i="33" s="1"/>
  <c r="AL11" i="33"/>
  <c r="AZ11" i="33" s="1"/>
  <c r="AK11" i="33"/>
  <c r="AY11" i="33" s="1"/>
  <c r="AJ11" i="33"/>
  <c r="AX11" i="33" s="1"/>
  <c r="AI11" i="33"/>
  <c r="AW11" i="33" s="1"/>
  <c r="AH11" i="33"/>
  <c r="AV11" i="33" s="1"/>
  <c r="AF11" i="33"/>
  <c r="AT11" i="33" s="1"/>
  <c r="AS11" i="33"/>
  <c r="BG11" i="33" s="1"/>
  <c r="AQ11" i="33"/>
  <c r="BE11" i="33" s="1"/>
  <c r="AG11" i="33"/>
  <c r="AU11" i="33" s="1"/>
  <c r="AR11" i="33"/>
  <c r="BF11" i="33" s="1"/>
  <c r="AE11" i="33"/>
  <c r="AQ35" i="33"/>
  <c r="BE35" i="33" s="1"/>
  <c r="AS35" i="33"/>
  <c r="BG35" i="33" s="1"/>
  <c r="AL35" i="33"/>
  <c r="AZ35" i="33" s="1"/>
  <c r="AH35" i="33"/>
  <c r="AV35" i="33" s="1"/>
  <c r="AM35" i="33"/>
  <c r="BA35" i="33" s="1"/>
  <c r="AO35" i="33"/>
  <c r="BC35" i="33" s="1"/>
  <c r="AR35" i="33"/>
  <c r="BF35" i="33" s="1"/>
  <c r="AF35" i="33"/>
  <c r="AT35" i="33" s="1"/>
  <c r="AK35" i="33"/>
  <c r="AY35" i="33" s="1"/>
  <c r="AN35" i="33"/>
  <c r="BB35" i="33" s="1"/>
  <c r="AG35" i="33"/>
  <c r="AU35" i="33" s="1"/>
  <c r="AJ35" i="33"/>
  <c r="AX35" i="33" s="1"/>
  <c r="AP35" i="33"/>
  <c r="BD35" i="33" s="1"/>
  <c r="AI35" i="33"/>
  <c r="AW35" i="33" s="1"/>
  <c r="AE35" i="33"/>
  <c r="AQ40" i="33"/>
  <c r="BE40" i="33" s="1"/>
  <c r="AS40" i="33"/>
  <c r="BG40" i="33" s="1"/>
  <c r="AR40" i="33"/>
  <c r="BF40" i="33" s="1"/>
  <c r="AN40" i="33"/>
  <c r="BB40" i="33" s="1"/>
  <c r="AM40" i="33"/>
  <c r="BA40" i="33" s="1"/>
  <c r="AO40" i="33"/>
  <c r="BC40" i="33" s="1"/>
  <c r="AJ40" i="33"/>
  <c r="AX40" i="33" s="1"/>
  <c r="AF40" i="33"/>
  <c r="AT40" i="33" s="1"/>
  <c r="AI40" i="33"/>
  <c r="AW40" i="33" s="1"/>
  <c r="AP40" i="33"/>
  <c r="BD40" i="33" s="1"/>
  <c r="AE40" i="33"/>
  <c r="AH40" i="33"/>
  <c r="AV40" i="33" s="1"/>
  <c r="AL40" i="33"/>
  <c r="AZ40" i="33" s="1"/>
  <c r="AK40" i="33"/>
  <c r="AY40" i="33" s="1"/>
  <c r="AG40" i="33"/>
  <c r="AU40" i="33" s="1"/>
  <c r="AL14" i="33"/>
  <c r="AZ14" i="33" s="1"/>
  <c r="AH14" i="33"/>
  <c r="AV14" i="33" s="1"/>
  <c r="AK14" i="33"/>
  <c r="AY14" i="33" s="1"/>
  <c r="AJ14" i="33"/>
  <c r="AX14" i="33" s="1"/>
  <c r="AI14" i="33"/>
  <c r="AW14" i="33" s="1"/>
  <c r="AG14" i="33"/>
  <c r="AU14" i="33" s="1"/>
  <c r="AF14" i="33"/>
  <c r="AT14" i="33" s="1"/>
  <c r="AE14" i="33"/>
  <c r="AP14" i="33"/>
  <c r="BD14" i="33" s="1"/>
  <c r="AS14" i="33"/>
  <c r="BG14" i="33" s="1"/>
  <c r="AR14" i="33"/>
  <c r="BF14" i="33" s="1"/>
  <c r="AQ14" i="33"/>
  <c r="BE14" i="33" s="1"/>
  <c r="AO14" i="33"/>
  <c r="BC14" i="33" s="1"/>
  <c r="AN14" i="33"/>
  <c r="BB14" i="33" s="1"/>
  <c r="AM14" i="33"/>
  <c r="BA14" i="33" s="1"/>
  <c r="AP30" i="30"/>
  <c r="BD30" i="30" s="1"/>
  <c r="AO30" i="30"/>
  <c r="BC30" i="30" s="1"/>
  <c r="AN30" i="30"/>
  <c r="BB30" i="30" s="1"/>
  <c r="AQ30" i="30"/>
  <c r="BE30" i="30" s="1"/>
  <c r="AH30" i="30"/>
  <c r="AV30" i="30" s="1"/>
  <c r="AF30" i="30"/>
  <c r="AT30" i="30" s="1"/>
  <c r="AS30" i="30"/>
  <c r="BG30" i="30" s="1"/>
  <c r="AE30" i="30"/>
  <c r="AL30" i="30"/>
  <c r="AZ30" i="30" s="1"/>
  <c r="AK30" i="30"/>
  <c r="AY30" i="30" s="1"/>
  <c r="AJ30" i="30"/>
  <c r="AX30" i="30" s="1"/>
  <c r="AM30" i="30"/>
  <c r="BA30" i="30" s="1"/>
  <c r="AG30" i="30"/>
  <c r="AU30" i="30" s="1"/>
  <c r="AI30" i="30"/>
  <c r="AW30" i="30" s="1"/>
  <c r="AR30" i="30"/>
  <c r="BF30" i="30" s="1"/>
  <c r="AE35" i="30"/>
  <c r="AS35" i="30"/>
  <c r="BG35" i="30" s="1"/>
  <c r="AJ35" i="30"/>
  <c r="AX35" i="30" s="1"/>
  <c r="AQ35" i="30"/>
  <c r="BE35" i="30" s="1"/>
  <c r="AP35" i="30"/>
  <c r="BD35" i="30" s="1"/>
  <c r="AO35" i="30"/>
  <c r="BC35" i="30" s="1"/>
  <c r="AF35" i="30"/>
  <c r="AT35" i="30" s="1"/>
  <c r="AH35" i="30"/>
  <c r="AV35" i="30" s="1"/>
  <c r="AN35" i="30"/>
  <c r="BB35" i="30" s="1"/>
  <c r="AI35" i="30"/>
  <c r="AW35" i="30" s="1"/>
  <c r="AR35" i="30"/>
  <c r="BF35" i="30" s="1"/>
  <c r="AM35" i="30"/>
  <c r="BA35" i="30" s="1"/>
  <c r="AK35" i="30"/>
  <c r="AY35" i="30" s="1"/>
  <c r="AG35" i="30"/>
  <c r="AU35" i="30" s="1"/>
  <c r="AL35" i="30"/>
  <c r="AZ35" i="30" s="1"/>
  <c r="AM19" i="30"/>
  <c r="BA19" i="30" s="1"/>
  <c r="AO19" i="30"/>
  <c r="BC19" i="30" s="1"/>
  <c r="AH19" i="30"/>
  <c r="AV19" i="30" s="1"/>
  <c r="AF19" i="30"/>
  <c r="AT19" i="30" s="1"/>
  <c r="AI19" i="30"/>
  <c r="AW19" i="30" s="1"/>
  <c r="AK19" i="30"/>
  <c r="AY19" i="30" s="1"/>
  <c r="AL19" i="30"/>
  <c r="AZ19" i="30" s="1"/>
  <c r="AR19" i="30"/>
  <c r="BF19" i="30" s="1"/>
  <c r="AS19" i="30"/>
  <c r="BG19" i="30" s="1"/>
  <c r="AG19" i="30"/>
  <c r="AU19" i="30" s="1"/>
  <c r="AJ19" i="30"/>
  <c r="AX19" i="30" s="1"/>
  <c r="AQ19" i="30"/>
  <c r="BE19" i="30" s="1"/>
  <c r="AP19" i="30"/>
  <c r="BD19" i="30" s="1"/>
  <c r="AE19" i="30"/>
  <c r="AN19" i="30"/>
  <c r="BB19" i="30" s="1"/>
  <c r="AL16" i="30"/>
  <c r="AZ16" i="30" s="1"/>
  <c r="AJ16" i="30"/>
  <c r="AX16" i="30" s="1"/>
  <c r="AH16" i="30"/>
  <c r="AV16" i="30" s="1"/>
  <c r="AE16" i="30"/>
  <c r="AS16" i="30"/>
  <c r="BG16" i="30" s="1"/>
  <c r="AR16" i="30"/>
  <c r="BF16" i="30" s="1"/>
  <c r="AI16" i="30"/>
  <c r="AW16" i="30" s="1"/>
  <c r="AN16" i="30"/>
  <c r="BB16" i="30" s="1"/>
  <c r="AG16" i="30"/>
  <c r="AU16" i="30" s="1"/>
  <c r="AF16" i="30"/>
  <c r="AT16" i="30" s="1"/>
  <c r="AQ16" i="30"/>
  <c r="BE16" i="30" s="1"/>
  <c r="AK16" i="30"/>
  <c r="AY16" i="30" s="1"/>
  <c r="AP16" i="30"/>
  <c r="BD16" i="30" s="1"/>
  <c r="AO16" i="30"/>
  <c r="BC16" i="30" s="1"/>
  <c r="AM16" i="30"/>
  <c r="BA16" i="30" s="1"/>
  <c r="AP18" i="30"/>
  <c r="BD18" i="30" s="1"/>
  <c r="AN18" i="30"/>
  <c r="BB18" i="30" s="1"/>
  <c r="AE18" i="30"/>
  <c r="AO18" i="30"/>
  <c r="BC18" i="30" s="1"/>
  <c r="AL18" i="30"/>
  <c r="AZ18" i="30" s="1"/>
  <c r="AJ18" i="30"/>
  <c r="AX18" i="30" s="1"/>
  <c r="AQ18" i="30"/>
  <c r="BE18" i="30" s="1"/>
  <c r="AG18" i="30"/>
  <c r="AU18" i="30" s="1"/>
  <c r="AM18" i="30"/>
  <c r="BA18" i="30" s="1"/>
  <c r="AH18" i="30"/>
  <c r="AV18" i="30" s="1"/>
  <c r="AI18" i="30"/>
  <c r="AW18" i="30" s="1"/>
  <c r="AK18" i="30"/>
  <c r="AY18" i="30" s="1"/>
  <c r="AR18" i="30"/>
  <c r="BF18" i="30" s="1"/>
  <c r="AS18" i="30"/>
  <c r="BG18" i="30" s="1"/>
  <c r="AF18" i="30"/>
  <c r="AT18" i="30" s="1"/>
  <c r="AJ41" i="30"/>
  <c r="AX41" i="30" s="1"/>
  <c r="AH41" i="30"/>
  <c r="AV41" i="30" s="1"/>
  <c r="AE41" i="30"/>
  <c r="AI41" i="30"/>
  <c r="AW41" i="30" s="1"/>
  <c r="AF41" i="30"/>
  <c r="AT41" i="30" s="1"/>
  <c r="AO41" i="30"/>
  <c r="BC41" i="30" s="1"/>
  <c r="AS41" i="30"/>
  <c r="BG41" i="30" s="1"/>
  <c r="AR41" i="30"/>
  <c r="BF41" i="30" s="1"/>
  <c r="AG41" i="30"/>
  <c r="AU41" i="30" s="1"/>
  <c r="AN41" i="30"/>
  <c r="BB41" i="30" s="1"/>
  <c r="AM41" i="30"/>
  <c r="BA41" i="30" s="1"/>
  <c r="AL41" i="30"/>
  <c r="AZ41" i="30" s="1"/>
  <c r="AP41" i="30"/>
  <c r="BD41" i="30" s="1"/>
  <c r="AK41" i="30"/>
  <c r="AY41" i="30" s="1"/>
  <c r="AQ41" i="30"/>
  <c r="BE41" i="30" s="1"/>
  <c r="AK21" i="30"/>
  <c r="AY21" i="30" s="1"/>
  <c r="AI21" i="30"/>
  <c r="AW21" i="30" s="1"/>
  <c r="AH21" i="30"/>
  <c r="AV21" i="30" s="1"/>
  <c r="AJ21" i="30"/>
  <c r="AX21" i="30" s="1"/>
  <c r="AG21" i="30"/>
  <c r="AU21" i="30" s="1"/>
  <c r="AE21" i="30"/>
  <c r="AR21" i="30"/>
  <c r="BF21" i="30" s="1"/>
  <c r="AM21" i="30"/>
  <c r="BA21" i="30" s="1"/>
  <c r="AN21" i="30"/>
  <c r="BB21" i="30" s="1"/>
  <c r="AS21" i="30"/>
  <c r="BG21" i="30" s="1"/>
  <c r="AL21" i="30"/>
  <c r="AZ21" i="30" s="1"/>
  <c r="AQ21" i="30"/>
  <c r="BE21" i="30" s="1"/>
  <c r="AO21" i="30"/>
  <c r="BC21" i="30" s="1"/>
  <c r="AP21" i="30"/>
  <c r="BD21" i="30" s="1"/>
  <c r="AF21" i="30"/>
  <c r="AT21" i="30" s="1"/>
  <c r="AE47" i="30"/>
  <c r="AS47" i="30"/>
  <c r="BG47" i="30" s="1"/>
  <c r="AL47" i="30"/>
  <c r="AZ47" i="30" s="1"/>
  <c r="AQ47" i="30"/>
  <c r="BE47" i="30" s="1"/>
  <c r="AP47" i="30"/>
  <c r="BD47" i="30" s="1"/>
  <c r="AN47" i="30"/>
  <c r="BB47" i="30" s="1"/>
  <c r="AG47" i="30"/>
  <c r="AU47" i="30" s="1"/>
  <c r="AI47" i="30"/>
  <c r="AW47" i="30" s="1"/>
  <c r="AR47" i="30"/>
  <c r="BF47" i="30" s="1"/>
  <c r="AK47" i="30"/>
  <c r="AY47" i="30" s="1"/>
  <c r="AO47" i="30"/>
  <c r="BC47" i="30" s="1"/>
  <c r="AH47" i="30"/>
  <c r="AV47" i="30" s="1"/>
  <c r="AF47" i="30"/>
  <c r="AT47" i="30" s="1"/>
  <c r="AJ47" i="30"/>
  <c r="AX47" i="30" s="1"/>
  <c r="AM47" i="30"/>
  <c r="BA47" i="30" s="1"/>
  <c r="AL6" i="30"/>
  <c r="AZ6" i="30" s="1"/>
  <c r="AP6" i="30"/>
  <c r="BD6" i="30" s="1"/>
  <c r="AS6" i="30"/>
  <c r="BG6" i="30" s="1"/>
  <c r="AN6" i="30"/>
  <c r="BB6" i="30" s="1"/>
  <c r="AQ6" i="30"/>
  <c r="BE6" i="30" s="1"/>
  <c r="AR6" i="30"/>
  <c r="BF6" i="30" s="1"/>
  <c r="AJ6" i="30"/>
  <c r="AX6" i="30" s="1"/>
  <c r="AG6" i="30"/>
  <c r="AU6" i="30" s="1"/>
  <c r="AO6" i="30"/>
  <c r="BC6" i="30" s="1"/>
  <c r="AH6" i="30"/>
  <c r="AV6" i="30" s="1"/>
  <c r="AI6" i="30"/>
  <c r="AW6" i="30" s="1"/>
  <c r="AF6" i="30"/>
  <c r="AT6" i="30" s="1"/>
  <c r="AK6" i="30"/>
  <c r="AY6" i="30" s="1"/>
  <c r="AE6" i="30"/>
  <c r="AM6" i="30"/>
  <c r="BA6" i="30" s="1"/>
  <c r="AH7" i="30"/>
  <c r="AV7" i="30" s="1"/>
  <c r="AF7" i="30"/>
  <c r="AT7" i="30" s="1"/>
  <c r="AQ7" i="30"/>
  <c r="BE7" i="30" s="1"/>
  <c r="AG7" i="30"/>
  <c r="AU7" i="30" s="1"/>
  <c r="AR7" i="30"/>
  <c r="BF7" i="30" s="1"/>
  <c r="AS7" i="30"/>
  <c r="BG7" i="30" s="1"/>
  <c r="AI7" i="30"/>
  <c r="AW7" i="30" s="1"/>
  <c r="AJ7" i="30"/>
  <c r="AX7" i="30" s="1"/>
  <c r="AE7" i="30"/>
  <c r="AL7" i="30"/>
  <c r="AZ7" i="30" s="1"/>
  <c r="AO7" i="30"/>
  <c r="BC7" i="30" s="1"/>
  <c r="AP7" i="30"/>
  <c r="BD7" i="30" s="1"/>
  <c r="AK7" i="30"/>
  <c r="AY7" i="30" s="1"/>
  <c r="AM7" i="30"/>
  <c r="BA7" i="30" s="1"/>
  <c r="AN7" i="30"/>
  <c r="BB7" i="30" s="1"/>
  <c r="AI44" i="30"/>
  <c r="AW44" i="30" s="1"/>
  <c r="AK44" i="30"/>
  <c r="AY44" i="30" s="1"/>
  <c r="AJ44" i="30"/>
  <c r="AX44" i="30" s="1"/>
  <c r="AL44" i="30"/>
  <c r="AZ44" i="30" s="1"/>
  <c r="AE44" i="30"/>
  <c r="AG44" i="30"/>
  <c r="AU44" i="30" s="1"/>
  <c r="AF44" i="30"/>
  <c r="AT44" i="30" s="1"/>
  <c r="AP44" i="30"/>
  <c r="BD44" i="30" s="1"/>
  <c r="AR44" i="30"/>
  <c r="BF44" i="30" s="1"/>
  <c r="AM44" i="30"/>
  <c r="BA44" i="30" s="1"/>
  <c r="AN44" i="30"/>
  <c r="BB44" i="30" s="1"/>
  <c r="AO44" i="30"/>
  <c r="BC44" i="30" s="1"/>
  <c r="AS44" i="30"/>
  <c r="BG44" i="30" s="1"/>
  <c r="AH44" i="30"/>
  <c r="AV44" i="30" s="1"/>
  <c r="AQ44" i="30"/>
  <c r="BE44" i="30" s="1"/>
  <c r="AQ12" i="30"/>
  <c r="BE12" i="30" s="1"/>
  <c r="AE12" i="30"/>
  <c r="AI12" i="30"/>
  <c r="AW12" i="30" s="1"/>
  <c r="AM12" i="30"/>
  <c r="BA12" i="30" s="1"/>
  <c r="AH12" i="30"/>
  <c r="AV12" i="30" s="1"/>
  <c r="AP12" i="30"/>
  <c r="BD12" i="30" s="1"/>
  <c r="AJ12" i="30"/>
  <c r="AX12" i="30" s="1"/>
  <c r="AR12" i="30"/>
  <c r="BF12" i="30" s="1"/>
  <c r="AL12" i="30"/>
  <c r="AZ12" i="30" s="1"/>
  <c r="AF12" i="30"/>
  <c r="AT12" i="30" s="1"/>
  <c r="AN12" i="30"/>
  <c r="BB12" i="30" s="1"/>
  <c r="AG12" i="30"/>
  <c r="AU12" i="30" s="1"/>
  <c r="AK12" i="30"/>
  <c r="AY12" i="30" s="1"/>
  <c r="AO12" i="30"/>
  <c r="BC12" i="30" s="1"/>
  <c r="AS12" i="30"/>
  <c r="BG12" i="30" s="1"/>
  <c r="AS40" i="30"/>
  <c r="BG40" i="30" s="1"/>
  <c r="AJ40" i="30"/>
  <c r="AX40" i="30" s="1"/>
  <c r="AM40" i="30"/>
  <c r="BA40" i="30" s="1"/>
  <c r="AO40" i="30"/>
  <c r="BC40" i="30" s="1"/>
  <c r="AL40" i="30"/>
  <c r="AZ40" i="30" s="1"/>
  <c r="AP40" i="30"/>
  <c r="BD40" i="30" s="1"/>
  <c r="AE40" i="30"/>
  <c r="AR40" i="30"/>
  <c r="BF40" i="30" s="1"/>
  <c r="AQ40" i="30"/>
  <c r="BE40" i="30" s="1"/>
  <c r="AI40" i="30"/>
  <c r="AW40" i="30" s="1"/>
  <c r="AK40" i="30"/>
  <c r="AY40" i="30" s="1"/>
  <c r="AF40" i="30"/>
  <c r="AT40" i="30" s="1"/>
  <c r="AH40" i="30"/>
  <c r="AV40" i="30" s="1"/>
  <c r="AN40" i="30"/>
  <c r="BB40" i="30" s="1"/>
  <c r="AG40" i="30"/>
  <c r="AU40" i="30" s="1"/>
  <c r="AN23" i="30"/>
  <c r="BB23" i="30" s="1"/>
  <c r="AQ23" i="30"/>
  <c r="BE23" i="30" s="1"/>
  <c r="AM23" i="30"/>
  <c r="BA23" i="30" s="1"/>
  <c r="AO23" i="30"/>
  <c r="BC23" i="30" s="1"/>
  <c r="AH23" i="30"/>
  <c r="AV23" i="30" s="1"/>
  <c r="AF23" i="30"/>
  <c r="AT23" i="30" s="1"/>
  <c r="AG23" i="30"/>
  <c r="AU23" i="30" s="1"/>
  <c r="AS23" i="30"/>
  <c r="BG23" i="30" s="1"/>
  <c r="AI23" i="30"/>
  <c r="AW23" i="30" s="1"/>
  <c r="AK23" i="30"/>
  <c r="AY23" i="30" s="1"/>
  <c r="AL23" i="30"/>
  <c r="AZ23" i="30" s="1"/>
  <c r="AR23" i="30"/>
  <c r="BF23" i="30" s="1"/>
  <c r="AE23" i="30"/>
  <c r="AJ23" i="30"/>
  <c r="AX23" i="30" s="1"/>
  <c r="AP23" i="30"/>
  <c r="BD23" i="30" s="1"/>
  <c r="AL7" i="33"/>
  <c r="AZ7" i="33" s="1"/>
  <c r="AK7" i="33"/>
  <c r="AY7" i="33" s="1"/>
  <c r="AJ7" i="33"/>
  <c r="AX7" i="33" s="1"/>
  <c r="AI7" i="33"/>
  <c r="AW7" i="33" s="1"/>
  <c r="AH7" i="33"/>
  <c r="AV7" i="33" s="1"/>
  <c r="AG7" i="33"/>
  <c r="AU7" i="33" s="1"/>
  <c r="AF7" i="33"/>
  <c r="AT7" i="33" s="1"/>
  <c r="AE7" i="33"/>
  <c r="AS7" i="33"/>
  <c r="BG7" i="33" s="1"/>
  <c r="AQ7" i="33"/>
  <c r="BE7" i="33" s="1"/>
  <c r="AO7" i="33"/>
  <c r="BC7" i="33" s="1"/>
  <c r="AM7" i="33"/>
  <c r="BA7" i="33" s="1"/>
  <c r="AR7" i="33"/>
  <c r="BF7" i="33" s="1"/>
  <c r="AP7" i="33"/>
  <c r="BD7" i="33" s="1"/>
  <c r="AN7" i="33"/>
  <c r="BB7" i="33" s="1"/>
  <c r="AN32" i="33"/>
  <c r="BB32" i="33" s="1"/>
  <c r="AL32" i="33"/>
  <c r="AZ32" i="33" s="1"/>
  <c r="AS32" i="33"/>
  <c r="BG32" i="33" s="1"/>
  <c r="AG32" i="33"/>
  <c r="AU32" i="33" s="1"/>
  <c r="AJ32" i="33"/>
  <c r="AX32" i="33" s="1"/>
  <c r="AH32" i="33"/>
  <c r="AV32" i="33" s="1"/>
  <c r="AK32" i="33"/>
  <c r="AY32" i="33" s="1"/>
  <c r="AO32" i="33"/>
  <c r="BC32" i="33" s="1"/>
  <c r="AF32" i="33"/>
  <c r="AT32" i="33" s="1"/>
  <c r="AQ32" i="33"/>
  <c r="BE32" i="33" s="1"/>
  <c r="AP32" i="33"/>
  <c r="BD32" i="33" s="1"/>
  <c r="AI32" i="33"/>
  <c r="AW32" i="33" s="1"/>
  <c r="AM32" i="33"/>
  <c r="BA32" i="33" s="1"/>
  <c r="AR32" i="33"/>
  <c r="BF32" i="33" s="1"/>
  <c r="AE32" i="33"/>
  <c r="AM18" i="33"/>
  <c r="BA18" i="33" s="1"/>
  <c r="AO18" i="33"/>
  <c r="BC18" i="33" s="1"/>
  <c r="AH18" i="33"/>
  <c r="AV18" i="33" s="1"/>
  <c r="AR18" i="33"/>
  <c r="BF18" i="33" s="1"/>
  <c r="AI18" i="33"/>
  <c r="AW18" i="33" s="1"/>
  <c r="AK18" i="33"/>
  <c r="AY18" i="33" s="1"/>
  <c r="AN18" i="33"/>
  <c r="BB18" i="33" s="1"/>
  <c r="AJ18" i="33"/>
  <c r="AX18" i="33" s="1"/>
  <c r="AG18" i="33"/>
  <c r="AU18" i="33" s="1"/>
  <c r="AQ18" i="33"/>
  <c r="BE18" i="33" s="1"/>
  <c r="AP18" i="33"/>
  <c r="BD18" i="33" s="1"/>
  <c r="AE18" i="33"/>
  <c r="AF18" i="33"/>
  <c r="AT18" i="33" s="1"/>
  <c r="AS18" i="33"/>
  <c r="BG18" i="33" s="1"/>
  <c r="AL18" i="33"/>
  <c r="AZ18" i="33" s="1"/>
  <c r="AL25" i="33"/>
  <c r="AZ25" i="33" s="1"/>
  <c r="AK25" i="33"/>
  <c r="AY25" i="33" s="1"/>
  <c r="AJ25" i="33"/>
  <c r="AX25" i="33" s="1"/>
  <c r="AM25" i="33"/>
  <c r="BA25" i="33" s="1"/>
  <c r="AH25" i="33"/>
  <c r="AV25" i="33" s="1"/>
  <c r="AG25" i="33"/>
  <c r="AU25" i="33" s="1"/>
  <c r="AF25" i="33"/>
  <c r="AT25" i="33" s="1"/>
  <c r="AI25" i="33"/>
  <c r="AW25" i="33" s="1"/>
  <c r="AS25" i="33"/>
  <c r="BG25" i="33" s="1"/>
  <c r="AR25" i="33"/>
  <c r="BF25" i="33" s="1"/>
  <c r="AE25" i="33"/>
  <c r="AP25" i="33"/>
  <c r="BD25" i="33" s="1"/>
  <c r="AO25" i="33"/>
  <c r="BC25" i="33" s="1"/>
  <c r="AN25" i="33"/>
  <c r="BB25" i="33" s="1"/>
  <c r="AQ25" i="33"/>
  <c r="BE25" i="33" s="1"/>
  <c r="AS24" i="33"/>
  <c r="BG24" i="33" s="1"/>
  <c r="AO24" i="33"/>
  <c r="BC24" i="33" s="1"/>
  <c r="AK24" i="33"/>
  <c r="AY24" i="33" s="1"/>
  <c r="AJ24" i="33"/>
  <c r="AX24" i="33" s="1"/>
  <c r="AI24" i="33"/>
  <c r="AW24" i="33" s="1"/>
  <c r="AH24" i="33"/>
  <c r="AV24" i="33" s="1"/>
  <c r="AG24" i="33"/>
  <c r="AU24" i="33" s="1"/>
  <c r="AF24" i="33"/>
  <c r="AT24" i="33" s="1"/>
  <c r="AE24" i="33"/>
  <c r="AN24" i="33"/>
  <c r="BB24" i="33" s="1"/>
  <c r="AL24" i="33"/>
  <c r="AZ24" i="33" s="1"/>
  <c r="AQ24" i="33"/>
  <c r="BE24" i="33" s="1"/>
  <c r="AM24" i="33"/>
  <c r="BA24" i="33" s="1"/>
  <c r="AR24" i="33"/>
  <c r="BF24" i="33" s="1"/>
  <c r="AP24" i="33"/>
  <c r="BD24" i="33" s="1"/>
  <c r="AE30" i="33"/>
  <c r="AS30" i="33"/>
  <c r="BG30" i="33" s="1"/>
  <c r="AJ30" i="33"/>
  <c r="AX30" i="33" s="1"/>
  <c r="AQ30" i="33"/>
  <c r="BE30" i="33" s="1"/>
  <c r="AP30" i="33"/>
  <c r="BD30" i="33" s="1"/>
  <c r="AO30" i="33"/>
  <c r="BC30" i="33" s="1"/>
  <c r="AF30" i="33"/>
  <c r="AT30" i="33" s="1"/>
  <c r="AM30" i="33"/>
  <c r="BA30" i="33" s="1"/>
  <c r="AK30" i="33"/>
  <c r="AY30" i="33" s="1"/>
  <c r="AI30" i="33"/>
  <c r="AW30" i="33" s="1"/>
  <c r="AG30" i="33"/>
  <c r="AU30" i="33" s="1"/>
  <c r="AL30" i="33"/>
  <c r="AZ30" i="33" s="1"/>
  <c r="AR30" i="33"/>
  <c r="BF30" i="33" s="1"/>
  <c r="AH30" i="33"/>
  <c r="AV30" i="33" s="1"/>
  <c r="AN30" i="33"/>
  <c r="BB30" i="33" s="1"/>
  <c r="AM48" i="33"/>
  <c r="BA48" i="33" s="1"/>
  <c r="AL48" i="33"/>
  <c r="AZ48" i="33" s="1"/>
  <c r="AN48" i="33"/>
  <c r="BB48" i="33" s="1"/>
  <c r="AJ48" i="33"/>
  <c r="AX48" i="33" s="1"/>
  <c r="AI48" i="33"/>
  <c r="AW48" i="33" s="1"/>
  <c r="AH48" i="33"/>
  <c r="AV48" i="33" s="1"/>
  <c r="AF48" i="33"/>
  <c r="AT48" i="33" s="1"/>
  <c r="AR48" i="33"/>
  <c r="BF48" i="33" s="1"/>
  <c r="AP48" i="33"/>
  <c r="BD48" i="33" s="1"/>
  <c r="AK48" i="33"/>
  <c r="AY48" i="33" s="1"/>
  <c r="AO48" i="33"/>
  <c r="BC48" i="33" s="1"/>
  <c r="AS48" i="33"/>
  <c r="BG48" i="33" s="1"/>
  <c r="AQ48" i="33"/>
  <c r="BE48" i="33" s="1"/>
  <c r="AE48" i="33"/>
  <c r="AG48" i="33"/>
  <c r="AU48" i="33" s="1"/>
  <c r="AN19" i="33"/>
  <c r="BB19" i="33" s="1"/>
  <c r="AL19" i="33"/>
  <c r="AZ19" i="33" s="1"/>
  <c r="AO19" i="33"/>
  <c r="BC19" i="33" s="1"/>
  <c r="AS19" i="33"/>
  <c r="BG19" i="33" s="1"/>
  <c r="AJ19" i="33"/>
  <c r="AX19" i="33" s="1"/>
  <c r="AH19" i="33"/>
  <c r="AV19" i="33" s="1"/>
  <c r="AG19" i="33"/>
  <c r="AU19" i="33" s="1"/>
  <c r="AK19" i="33"/>
  <c r="AY19" i="33" s="1"/>
  <c r="AF19" i="33"/>
  <c r="AT19" i="33" s="1"/>
  <c r="AM19" i="33"/>
  <c r="BA19" i="33" s="1"/>
  <c r="AP19" i="33"/>
  <c r="BD19" i="33" s="1"/>
  <c r="AE19" i="33"/>
  <c r="AQ19" i="33"/>
  <c r="BE19" i="33" s="1"/>
  <c r="AI19" i="33"/>
  <c r="AW19" i="33" s="1"/>
  <c r="AR19" i="33"/>
  <c r="BF19" i="33" s="1"/>
  <c r="AL34" i="33"/>
  <c r="AZ34" i="33" s="1"/>
  <c r="AJ34" i="33"/>
  <c r="AX34" i="33" s="1"/>
  <c r="AO34" i="33"/>
  <c r="BC34" i="33" s="1"/>
  <c r="AS34" i="33"/>
  <c r="BG34" i="33" s="1"/>
  <c r="AH34" i="33"/>
  <c r="AV34" i="33" s="1"/>
  <c r="AF34" i="33"/>
  <c r="AT34" i="33" s="1"/>
  <c r="AG34" i="33"/>
  <c r="AU34" i="33" s="1"/>
  <c r="AK34" i="33"/>
  <c r="AY34" i="33" s="1"/>
  <c r="AQ34" i="33"/>
  <c r="BE34" i="33" s="1"/>
  <c r="AP34" i="33"/>
  <c r="BD34" i="33" s="1"/>
  <c r="AI34" i="33"/>
  <c r="AW34" i="33" s="1"/>
  <c r="AM34" i="33"/>
  <c r="BA34" i="33" s="1"/>
  <c r="AE34" i="33"/>
  <c r="AR34" i="33"/>
  <c r="BF34" i="33" s="1"/>
  <c r="AN34" i="33"/>
  <c r="BB34" i="33" s="1"/>
  <c r="AM8" i="33"/>
  <c r="BA8" i="33" s="1"/>
  <c r="AL8" i="33"/>
  <c r="AZ8" i="33" s="1"/>
  <c r="AK8" i="33"/>
  <c r="AY8" i="33" s="1"/>
  <c r="AN8" i="33"/>
  <c r="BB8" i="33" s="1"/>
  <c r="AI8" i="33"/>
  <c r="AW8" i="33" s="1"/>
  <c r="AH8" i="33"/>
  <c r="AV8" i="33" s="1"/>
  <c r="AG8" i="33"/>
  <c r="AU8" i="33" s="1"/>
  <c r="AJ8" i="33"/>
  <c r="AX8" i="33" s="1"/>
  <c r="AE8" i="33"/>
  <c r="AF8" i="33"/>
  <c r="AT8" i="33" s="1"/>
  <c r="AP8" i="33"/>
  <c r="BD8" i="33" s="1"/>
  <c r="AR8" i="33"/>
  <c r="BF8" i="33" s="1"/>
  <c r="AQ8" i="33"/>
  <c r="BE8" i="33" s="1"/>
  <c r="AS8" i="33"/>
  <c r="BG8" i="33" s="1"/>
  <c r="AO8" i="33"/>
  <c r="BC8" i="33" s="1"/>
  <c r="AH6" i="33"/>
  <c r="AV6" i="33" s="1"/>
  <c r="AK6" i="33"/>
  <c r="AY6" i="33" s="1"/>
  <c r="AJ6" i="33"/>
  <c r="AX6" i="33" s="1"/>
  <c r="AI6" i="33"/>
  <c r="AW6" i="33" s="1"/>
  <c r="AP6" i="33"/>
  <c r="BD6" i="33" s="1"/>
  <c r="AG6" i="33"/>
  <c r="AU6" i="33" s="1"/>
  <c r="AF6" i="33"/>
  <c r="AT6" i="33" s="1"/>
  <c r="AE6" i="33"/>
  <c r="AS6" i="33"/>
  <c r="BG6" i="33" s="1"/>
  <c r="AR6" i="33"/>
  <c r="BF6" i="33" s="1"/>
  <c r="AQ6" i="33"/>
  <c r="BE6" i="33" s="1"/>
  <c r="AL6" i="33"/>
  <c r="AZ6" i="33" s="1"/>
  <c r="AO6" i="33"/>
  <c r="BC6" i="33" s="1"/>
  <c r="AN6" i="33"/>
  <c r="BB6" i="33" s="1"/>
  <c r="AM6" i="33"/>
  <c r="BA6" i="33" s="1"/>
  <c r="AF24" i="30"/>
  <c r="AT24" i="30" s="1"/>
  <c r="AQ24" i="30"/>
  <c r="BE24" i="30" s="1"/>
  <c r="AK24" i="30"/>
  <c r="AY24" i="30" s="1"/>
  <c r="AR24" i="30"/>
  <c r="BF24" i="30" s="1"/>
  <c r="AP24" i="30"/>
  <c r="BD24" i="30" s="1"/>
  <c r="AI24" i="30"/>
  <c r="AW24" i="30" s="1"/>
  <c r="AG24" i="30"/>
  <c r="AU24" i="30" s="1"/>
  <c r="AJ24" i="30"/>
  <c r="AX24" i="30" s="1"/>
  <c r="AE24" i="30"/>
  <c r="AH24" i="30"/>
  <c r="AV24" i="30" s="1"/>
  <c r="AM24" i="30"/>
  <c r="BA24" i="30" s="1"/>
  <c r="AL24" i="30"/>
  <c r="AZ24" i="30" s="1"/>
  <c r="AO24" i="30"/>
  <c r="BC24" i="30" s="1"/>
  <c r="AS24" i="30"/>
  <c r="BG24" i="30" s="1"/>
  <c r="AN24" i="30"/>
  <c r="BB24" i="30" s="1"/>
  <c r="AR45" i="30"/>
  <c r="BF45" i="30" s="1"/>
  <c r="AP45" i="30"/>
  <c r="BD45" i="30" s="1"/>
  <c r="AO45" i="30"/>
  <c r="BC45" i="30" s="1"/>
  <c r="AQ45" i="30"/>
  <c r="BE45" i="30" s="1"/>
  <c r="AN45" i="30"/>
  <c r="BB45" i="30" s="1"/>
  <c r="AL45" i="30"/>
  <c r="AZ45" i="30" s="1"/>
  <c r="AK45" i="30"/>
  <c r="AY45" i="30" s="1"/>
  <c r="AM45" i="30"/>
  <c r="BA45" i="30" s="1"/>
  <c r="AF45" i="30"/>
  <c r="AT45" i="30" s="1"/>
  <c r="AE45" i="30"/>
  <c r="AH45" i="30"/>
  <c r="AV45" i="30" s="1"/>
  <c r="AI45" i="30"/>
  <c r="AW45" i="30" s="1"/>
  <c r="AG45" i="30"/>
  <c r="AU45" i="30" s="1"/>
  <c r="AS45" i="30"/>
  <c r="BG45" i="30" s="1"/>
  <c r="AJ45" i="30"/>
  <c r="AX45" i="30" s="1"/>
  <c r="AK29" i="30"/>
  <c r="AY29" i="30" s="1"/>
  <c r="AJ29" i="30"/>
  <c r="AX29" i="30" s="1"/>
  <c r="AI29" i="30"/>
  <c r="AW29" i="30" s="1"/>
  <c r="AH29" i="30"/>
  <c r="AV29" i="30" s="1"/>
  <c r="AG29" i="30"/>
  <c r="AU29" i="30" s="1"/>
  <c r="AF29" i="30"/>
  <c r="AT29" i="30" s="1"/>
  <c r="AE29" i="30"/>
  <c r="AO29" i="30"/>
  <c r="BC29" i="30" s="1"/>
  <c r="AM29" i="30"/>
  <c r="BA29" i="30" s="1"/>
  <c r="AN29" i="30"/>
  <c r="BB29" i="30" s="1"/>
  <c r="AQ29" i="30"/>
  <c r="BE29" i="30" s="1"/>
  <c r="AR29" i="30"/>
  <c r="BF29" i="30" s="1"/>
  <c r="AP29" i="30"/>
  <c r="BD29" i="30" s="1"/>
  <c r="AL29" i="30"/>
  <c r="AZ29" i="30" s="1"/>
  <c r="AS29" i="30"/>
  <c r="BG29" i="30" s="1"/>
  <c r="AF28" i="30"/>
  <c r="AT28" i="30" s="1"/>
  <c r="AQ28" i="30"/>
  <c r="BE28" i="30" s="1"/>
  <c r="AM28" i="30"/>
  <c r="BA28" i="30" s="1"/>
  <c r="AR28" i="30"/>
  <c r="BF28" i="30" s="1"/>
  <c r="AP28" i="30"/>
  <c r="BD28" i="30" s="1"/>
  <c r="AI28" i="30"/>
  <c r="AW28" i="30" s="1"/>
  <c r="AE28" i="30"/>
  <c r="AS28" i="30"/>
  <c r="BG28" i="30" s="1"/>
  <c r="AH28" i="30"/>
  <c r="AV28" i="30" s="1"/>
  <c r="AK28" i="30"/>
  <c r="AY28" i="30" s="1"/>
  <c r="AJ28" i="30"/>
  <c r="AX28" i="30" s="1"/>
  <c r="AN28" i="30"/>
  <c r="BB28" i="30" s="1"/>
  <c r="AO28" i="30"/>
  <c r="BC28" i="30" s="1"/>
  <c r="AG28" i="30"/>
  <c r="AU28" i="30" s="1"/>
  <c r="AL28" i="30"/>
  <c r="AZ28" i="30" s="1"/>
  <c r="AE48" i="30"/>
  <c r="AS48" i="30"/>
  <c r="BG48" i="30" s="1"/>
  <c r="AL48" i="30"/>
  <c r="AZ48" i="30" s="1"/>
  <c r="AQ48" i="30"/>
  <c r="BE48" i="30" s="1"/>
  <c r="AP48" i="30"/>
  <c r="BD48" i="30" s="1"/>
  <c r="AN48" i="30"/>
  <c r="BB48" i="30" s="1"/>
  <c r="AG48" i="30"/>
  <c r="AU48" i="30" s="1"/>
  <c r="AI48" i="30"/>
  <c r="AW48" i="30" s="1"/>
  <c r="AR48" i="30"/>
  <c r="BF48" i="30" s="1"/>
  <c r="AJ48" i="30"/>
  <c r="AX48" i="30" s="1"/>
  <c r="AM48" i="30"/>
  <c r="BA48" i="30" s="1"/>
  <c r="AK48" i="30"/>
  <c r="AY48" i="30" s="1"/>
  <c r="AO48" i="30"/>
  <c r="BC48" i="30" s="1"/>
  <c r="AF48" i="30"/>
  <c r="AT48" i="30" s="1"/>
  <c r="AH48" i="30"/>
  <c r="AV48" i="30" s="1"/>
  <c r="AE27" i="30"/>
  <c r="AG27" i="30"/>
  <c r="AU27" i="30" s="1"/>
  <c r="AF27" i="30"/>
  <c r="AT27" i="30" s="1"/>
  <c r="AR27" i="30"/>
  <c r="BF27" i="30" s="1"/>
  <c r="AJ27" i="30"/>
  <c r="AX27" i="30" s="1"/>
  <c r="AQ27" i="30"/>
  <c r="BE27" i="30" s="1"/>
  <c r="AS27" i="30"/>
  <c r="BG27" i="30" s="1"/>
  <c r="AP27" i="30"/>
  <c r="BD27" i="30" s="1"/>
  <c r="AL27" i="30"/>
  <c r="AZ27" i="30" s="1"/>
  <c r="AM27" i="30"/>
  <c r="BA27" i="30" s="1"/>
  <c r="AO27" i="30"/>
  <c r="BC27" i="30" s="1"/>
  <c r="AH27" i="30"/>
  <c r="AV27" i="30" s="1"/>
  <c r="AI27" i="30"/>
  <c r="AW27" i="30" s="1"/>
  <c r="AK27" i="30"/>
  <c r="AY27" i="30" s="1"/>
  <c r="AN27" i="30"/>
  <c r="BB27" i="30" s="1"/>
  <c r="AH34" i="30"/>
  <c r="AV34" i="30" s="1"/>
  <c r="AG34" i="30"/>
  <c r="AU34" i="30" s="1"/>
  <c r="AF34" i="30"/>
  <c r="AT34" i="30" s="1"/>
  <c r="AI34" i="30"/>
  <c r="AW34" i="30" s="1"/>
  <c r="AO34" i="30"/>
  <c r="BC34" i="30" s="1"/>
  <c r="AQ34" i="30"/>
  <c r="BE34" i="30" s="1"/>
  <c r="AL34" i="30"/>
  <c r="AZ34" i="30" s="1"/>
  <c r="AJ34" i="30"/>
  <c r="AX34" i="30" s="1"/>
  <c r="AS34" i="30"/>
  <c r="BG34" i="30" s="1"/>
  <c r="AR34" i="30"/>
  <c r="BF34" i="30" s="1"/>
  <c r="AE34" i="30"/>
  <c r="AP34" i="30"/>
  <c r="BD34" i="30" s="1"/>
  <c r="AN34" i="30"/>
  <c r="BB34" i="30" s="1"/>
  <c r="AK34" i="30"/>
  <c r="AY34" i="30" s="1"/>
  <c r="AM34" i="30"/>
  <c r="BA34" i="30" s="1"/>
  <c r="AQ15" i="30"/>
  <c r="BE15" i="30" s="1"/>
  <c r="AS15" i="30"/>
  <c r="BG15" i="30" s="1"/>
  <c r="AP15" i="30"/>
  <c r="BD15" i="30" s="1"/>
  <c r="AN15" i="30"/>
  <c r="BB15" i="30" s="1"/>
  <c r="AM15" i="30"/>
  <c r="BA15" i="30" s="1"/>
  <c r="AO15" i="30"/>
  <c r="BC15" i="30" s="1"/>
  <c r="AH15" i="30"/>
  <c r="AV15" i="30" s="1"/>
  <c r="AF15" i="30"/>
  <c r="AT15" i="30" s="1"/>
  <c r="AR15" i="30"/>
  <c r="BF15" i="30" s="1"/>
  <c r="AG15" i="30"/>
  <c r="AU15" i="30" s="1"/>
  <c r="AE15" i="30"/>
  <c r="AI15" i="30"/>
  <c r="AW15" i="30" s="1"/>
  <c r="AL15" i="30"/>
  <c r="AZ15" i="30" s="1"/>
  <c r="AJ15" i="30"/>
  <c r="AX15" i="30" s="1"/>
  <c r="AK15" i="30"/>
  <c r="AY15" i="30" s="1"/>
  <c r="AF23" i="33"/>
  <c r="AT23" i="33" s="1"/>
  <c r="AE23" i="33"/>
  <c r="AO23" i="33"/>
  <c r="BC23" i="33" s="1"/>
  <c r="AR23" i="33"/>
  <c r="BF23" i="33" s="1"/>
  <c r="AQ23" i="33"/>
  <c r="BE23" i="33" s="1"/>
  <c r="AP23" i="33"/>
  <c r="BD23" i="33" s="1"/>
  <c r="AK23" i="33"/>
  <c r="AY23" i="33" s="1"/>
  <c r="AN23" i="33"/>
  <c r="BB23" i="33" s="1"/>
  <c r="AL23" i="33"/>
  <c r="AZ23" i="33" s="1"/>
  <c r="AJ23" i="33"/>
  <c r="AX23" i="33" s="1"/>
  <c r="AH23" i="33"/>
  <c r="AV23" i="33" s="1"/>
  <c r="AM23" i="33"/>
  <c r="BA23" i="33" s="1"/>
  <c r="AG23" i="33"/>
  <c r="AU23" i="33" s="1"/>
  <c r="AI23" i="33"/>
  <c r="AW23" i="33" s="1"/>
  <c r="AS23" i="33"/>
  <c r="BG23" i="33" s="1"/>
  <c r="AH38" i="33"/>
  <c r="AV38" i="33" s="1"/>
  <c r="AG38" i="33"/>
  <c r="AU38" i="33" s="1"/>
  <c r="AF38" i="33"/>
  <c r="AT38" i="33" s="1"/>
  <c r="AE38" i="33"/>
  <c r="AS38" i="33"/>
  <c r="BG38" i="33" s="1"/>
  <c r="AR38" i="33"/>
  <c r="BF38" i="33" s="1"/>
  <c r="AQ38" i="33"/>
  <c r="BE38" i="33" s="1"/>
  <c r="AO38" i="33"/>
  <c r="BC38" i="33" s="1"/>
  <c r="AM38" i="33"/>
  <c r="BA38" i="33" s="1"/>
  <c r="AK38" i="33"/>
  <c r="AY38" i="33" s="1"/>
  <c r="AI38" i="33"/>
  <c r="AW38" i="33" s="1"/>
  <c r="AP38" i="33"/>
  <c r="BD38" i="33" s="1"/>
  <c r="AN38" i="33"/>
  <c r="BB38" i="33" s="1"/>
  <c r="AL38" i="33"/>
  <c r="AZ38" i="33" s="1"/>
  <c r="AJ38" i="33"/>
  <c r="AX38" i="33" s="1"/>
  <c r="AO28" i="33"/>
  <c r="BC28" i="33" s="1"/>
  <c r="AN28" i="33"/>
  <c r="BB28" i="33" s="1"/>
  <c r="AM28" i="33"/>
  <c r="BA28" i="33" s="1"/>
  <c r="AK28" i="33"/>
  <c r="AY28" i="33" s="1"/>
  <c r="AJ28" i="33"/>
  <c r="AX28" i="33" s="1"/>
  <c r="AI28" i="33"/>
  <c r="AW28" i="33" s="1"/>
  <c r="AS28" i="33"/>
  <c r="BG28" i="33" s="1"/>
  <c r="AQ28" i="33"/>
  <c r="BE28" i="33" s="1"/>
  <c r="AH28" i="33"/>
  <c r="AV28" i="33" s="1"/>
  <c r="AG28" i="33"/>
  <c r="AU28" i="33" s="1"/>
  <c r="AE28" i="33"/>
  <c r="AR28" i="33"/>
  <c r="BF28" i="33" s="1"/>
  <c r="AP28" i="33"/>
  <c r="BD28" i="33" s="1"/>
  <c r="AF28" i="33"/>
  <c r="AT28" i="33" s="1"/>
  <c r="AL28" i="33"/>
  <c r="AZ28" i="33" s="1"/>
  <c r="AJ36" i="33"/>
  <c r="AX36" i="33" s="1"/>
  <c r="AH36" i="33"/>
  <c r="AV36" i="33" s="1"/>
  <c r="AK36" i="33"/>
  <c r="AY36" i="33" s="1"/>
  <c r="AO36" i="33"/>
  <c r="BC36" i="33" s="1"/>
  <c r="AF36" i="33"/>
  <c r="AT36" i="33" s="1"/>
  <c r="AM36" i="33"/>
  <c r="BA36" i="33" s="1"/>
  <c r="AQ36" i="33"/>
  <c r="BE36" i="33" s="1"/>
  <c r="AR36" i="33"/>
  <c r="BF36" i="33" s="1"/>
  <c r="AP36" i="33"/>
  <c r="BD36" i="33" s="1"/>
  <c r="AE36" i="33"/>
  <c r="AI36" i="33"/>
  <c r="AW36" i="33" s="1"/>
  <c r="AN36" i="33"/>
  <c r="BB36" i="33" s="1"/>
  <c r="AL36" i="33"/>
  <c r="AZ36" i="33" s="1"/>
  <c r="AS36" i="33"/>
  <c r="BG36" i="33" s="1"/>
  <c r="AG36" i="33"/>
  <c r="AU36" i="33" s="1"/>
  <c r="AK16" i="33"/>
  <c r="AY16" i="33" s="1"/>
  <c r="AI16" i="33"/>
  <c r="AW16" i="33" s="1"/>
  <c r="AJ16" i="33"/>
  <c r="AX16" i="33" s="1"/>
  <c r="AN16" i="33"/>
  <c r="BB16" i="33" s="1"/>
  <c r="AG16" i="33"/>
  <c r="AU16" i="33" s="1"/>
  <c r="AE16" i="33"/>
  <c r="AP16" i="33"/>
  <c r="BD16" i="33" s="1"/>
  <c r="AS16" i="33"/>
  <c r="BG16" i="33" s="1"/>
  <c r="AL16" i="33"/>
  <c r="AZ16" i="33" s="1"/>
  <c r="AO16" i="33"/>
  <c r="BC16" i="33" s="1"/>
  <c r="AR16" i="33"/>
  <c r="BF16" i="33" s="1"/>
  <c r="AQ16" i="33"/>
  <c r="BE16" i="33" s="1"/>
  <c r="AH16" i="33"/>
  <c r="AV16" i="33" s="1"/>
  <c r="AM16" i="33"/>
  <c r="BA16" i="33" s="1"/>
  <c r="AF16" i="33"/>
  <c r="AT16" i="33" s="1"/>
  <c r="AP29" i="33"/>
  <c r="BD29" i="33" s="1"/>
  <c r="AO29" i="33"/>
  <c r="BC29" i="33" s="1"/>
  <c r="AN29" i="33"/>
  <c r="BB29" i="33" s="1"/>
  <c r="AQ29" i="33"/>
  <c r="BE29" i="33" s="1"/>
  <c r="AL29" i="33"/>
  <c r="AZ29" i="33" s="1"/>
  <c r="AK29" i="33"/>
  <c r="AY29" i="33" s="1"/>
  <c r="AJ29" i="33"/>
  <c r="AX29" i="33" s="1"/>
  <c r="AM29" i="33"/>
  <c r="BA29" i="33" s="1"/>
  <c r="AH29" i="33"/>
  <c r="AV29" i="33" s="1"/>
  <c r="AS29" i="33"/>
  <c r="BG29" i="33" s="1"/>
  <c r="AE29" i="33"/>
  <c r="AG29" i="33"/>
  <c r="AU29" i="33" s="1"/>
  <c r="AI29" i="33"/>
  <c r="AW29" i="33" s="1"/>
  <c r="AF29" i="33"/>
  <c r="AT29" i="33" s="1"/>
  <c r="AR29" i="33"/>
  <c r="BF29" i="33" s="1"/>
  <c r="AI22" i="33"/>
  <c r="AW22" i="33" s="1"/>
  <c r="AK22" i="33"/>
  <c r="AY22" i="33" s="1"/>
  <c r="AN22" i="33"/>
  <c r="BB22" i="33" s="1"/>
  <c r="AJ22" i="33"/>
  <c r="AX22" i="33" s="1"/>
  <c r="AE22" i="33"/>
  <c r="AG22" i="33"/>
  <c r="AU22" i="33" s="1"/>
  <c r="AF22" i="33"/>
  <c r="AT22" i="33" s="1"/>
  <c r="AO22" i="33"/>
  <c r="BC22" i="33" s="1"/>
  <c r="AR22" i="33"/>
  <c r="BF22" i="33" s="1"/>
  <c r="AQ22" i="33"/>
  <c r="BE22" i="33" s="1"/>
  <c r="AP22" i="33"/>
  <c r="BD22" i="33" s="1"/>
  <c r="AL22" i="33"/>
  <c r="AZ22" i="33" s="1"/>
  <c r="AM22" i="33"/>
  <c r="BA22" i="33" s="1"/>
  <c r="AS22" i="33"/>
  <c r="BG22" i="33" s="1"/>
  <c r="AH22" i="33"/>
  <c r="AV22" i="33" s="1"/>
  <c r="AK33" i="33"/>
  <c r="AY33" i="33" s="1"/>
  <c r="AI33" i="33"/>
  <c r="AW33" i="33" s="1"/>
  <c r="AN33" i="33"/>
  <c r="BB33" i="33" s="1"/>
  <c r="AJ33" i="33"/>
  <c r="AX33" i="33" s="1"/>
  <c r="AG33" i="33"/>
  <c r="AU33" i="33" s="1"/>
  <c r="AE33" i="33"/>
  <c r="AF33" i="33"/>
  <c r="AT33" i="33" s="1"/>
  <c r="AQ33" i="33"/>
  <c r="BE33" i="33" s="1"/>
  <c r="AL33" i="33"/>
  <c r="AZ33" i="33" s="1"/>
  <c r="AM33" i="33"/>
  <c r="BA33" i="33" s="1"/>
  <c r="AR33" i="33"/>
  <c r="BF33" i="33" s="1"/>
  <c r="AP33" i="33"/>
  <c r="BD33" i="33" s="1"/>
  <c r="AH33" i="33"/>
  <c r="AV33" i="33" s="1"/>
  <c r="AS33" i="33"/>
  <c r="BG33" i="33" s="1"/>
  <c r="AO33" i="33"/>
  <c r="BC33" i="33" s="1"/>
  <c r="AI44" i="33"/>
  <c r="AW44" i="33" s="1"/>
  <c r="AH44" i="33"/>
  <c r="AV44" i="33" s="1"/>
  <c r="AG44" i="33"/>
  <c r="AU44" i="33" s="1"/>
  <c r="AJ44" i="33"/>
  <c r="AX44" i="33" s="1"/>
  <c r="AE44" i="33"/>
  <c r="AS44" i="33"/>
  <c r="BG44" i="33" s="1"/>
  <c r="AF44" i="33"/>
  <c r="AT44" i="33" s="1"/>
  <c r="AQ44" i="33"/>
  <c r="BE44" i="33" s="1"/>
  <c r="AO44" i="33"/>
  <c r="BC44" i="33" s="1"/>
  <c r="AM44" i="33"/>
  <c r="BA44" i="33" s="1"/>
  <c r="AK44" i="33"/>
  <c r="AY44" i="33" s="1"/>
  <c r="AR44" i="33"/>
  <c r="BF44" i="33" s="1"/>
  <c r="AN44" i="33"/>
  <c r="BB44" i="33" s="1"/>
  <c r="AP44" i="33"/>
  <c r="BD44" i="33" s="1"/>
  <c r="AL44" i="33"/>
  <c r="AZ44" i="33" s="1"/>
  <c r="AJ9" i="33"/>
  <c r="AX9" i="33" s="1"/>
  <c r="AI9" i="33"/>
  <c r="AW9" i="33" s="1"/>
  <c r="AH9" i="33"/>
  <c r="AV9" i="33" s="1"/>
  <c r="AO9" i="33"/>
  <c r="BC9" i="33" s="1"/>
  <c r="AF9" i="33"/>
  <c r="AT9" i="33" s="1"/>
  <c r="AE9" i="33"/>
  <c r="AK9" i="33"/>
  <c r="AY9" i="33" s="1"/>
  <c r="AQ9" i="33"/>
  <c r="BE9" i="33" s="1"/>
  <c r="AG9" i="33"/>
  <c r="AU9" i="33" s="1"/>
  <c r="AM9" i="33"/>
  <c r="BA9" i="33" s="1"/>
  <c r="AS9" i="33"/>
  <c r="BG9" i="33" s="1"/>
  <c r="AR9" i="33"/>
  <c r="BF9" i="33" s="1"/>
  <c r="AN9" i="33"/>
  <c r="BB9" i="33" s="1"/>
  <c r="AP9" i="33"/>
  <c r="BD9" i="33" s="1"/>
  <c r="AL9" i="33"/>
  <c r="AZ9" i="33" s="1"/>
  <c r="AG42" i="33"/>
  <c r="AU42" i="33" s="1"/>
  <c r="AF42" i="33"/>
  <c r="AT42" i="33" s="1"/>
  <c r="AE42" i="33"/>
  <c r="AS42" i="33"/>
  <c r="BG42" i="33" s="1"/>
  <c r="AR42" i="33"/>
  <c r="BF42" i="33" s="1"/>
  <c r="AQ42" i="33"/>
  <c r="BE42" i="33" s="1"/>
  <c r="AP42" i="33"/>
  <c r="BD42" i="33" s="1"/>
  <c r="AO42" i="33"/>
  <c r="BC42" i="33" s="1"/>
  <c r="AN42" i="33"/>
  <c r="BB42" i="33" s="1"/>
  <c r="AM42" i="33"/>
  <c r="BA42" i="33" s="1"/>
  <c r="AL42" i="33"/>
  <c r="AZ42" i="33" s="1"/>
  <c r="AK42" i="33"/>
  <c r="AY42" i="33" s="1"/>
  <c r="AJ42" i="33"/>
  <c r="AX42" i="33" s="1"/>
  <c r="AI42" i="33"/>
  <c r="AW42" i="33" s="1"/>
  <c r="AH42" i="33"/>
  <c r="AV42" i="33" s="1"/>
  <c r="AH46" i="30"/>
  <c r="AV46" i="30" s="1"/>
  <c r="AQ46" i="30"/>
  <c r="BE46" i="30" s="1"/>
  <c r="AJ46" i="30"/>
  <c r="AX46" i="30" s="1"/>
  <c r="AR46" i="30"/>
  <c r="BF46" i="30" s="1"/>
  <c r="AS46" i="30"/>
  <c r="BG46" i="30" s="1"/>
  <c r="AK46" i="30"/>
  <c r="AY46" i="30" s="1"/>
  <c r="AE46" i="30"/>
  <c r="AO46" i="30"/>
  <c r="BC46" i="30" s="1"/>
  <c r="AN46" i="30"/>
  <c r="BB46" i="30" s="1"/>
  <c r="AM46" i="30"/>
  <c r="BA46" i="30" s="1"/>
  <c r="AP46" i="30"/>
  <c r="BD46" i="30" s="1"/>
  <c r="AL46" i="30"/>
  <c r="AZ46" i="30" s="1"/>
  <c r="AI46" i="30"/>
  <c r="AW46" i="30" s="1"/>
  <c r="AG46" i="30"/>
  <c r="AU46" i="30" s="1"/>
  <c r="AF46" i="30"/>
  <c r="AG33" i="30"/>
  <c r="AU33" i="30" s="1"/>
  <c r="AE33" i="30"/>
  <c r="AH33" i="30"/>
  <c r="AV33" i="30" s="1"/>
  <c r="AS33" i="30"/>
  <c r="BG33" i="30" s="1"/>
  <c r="AQ33" i="30"/>
  <c r="BE33" i="30" s="1"/>
  <c r="AR33" i="30"/>
  <c r="BF33" i="30" s="1"/>
  <c r="AN33" i="30"/>
  <c r="BB33" i="30" s="1"/>
  <c r="AO33" i="30"/>
  <c r="BC33" i="30" s="1"/>
  <c r="AJ33" i="30"/>
  <c r="AX33" i="30" s="1"/>
  <c r="AF33" i="30"/>
  <c r="AT33" i="30" s="1"/>
  <c r="AL33" i="30"/>
  <c r="AZ33" i="30" s="1"/>
  <c r="AK33" i="30"/>
  <c r="AY33" i="30" s="1"/>
  <c r="AP33" i="30"/>
  <c r="BD33" i="30" s="1"/>
  <c r="AM33" i="30"/>
  <c r="BA33" i="30" s="1"/>
  <c r="AI33" i="30"/>
  <c r="AW33" i="30" s="1"/>
  <c r="AN32" i="30"/>
  <c r="BB32" i="30" s="1"/>
  <c r="AL32" i="30"/>
  <c r="AZ32" i="30" s="1"/>
  <c r="AM32" i="30"/>
  <c r="BA32" i="30" s="1"/>
  <c r="AQ32" i="30"/>
  <c r="BE32" i="30" s="1"/>
  <c r="AJ32" i="30"/>
  <c r="AX32" i="30" s="1"/>
  <c r="AH32" i="30"/>
  <c r="AV32" i="30" s="1"/>
  <c r="AE32" i="30"/>
  <c r="AI32" i="30"/>
  <c r="AW32" i="30" s="1"/>
  <c r="AR32" i="30"/>
  <c r="BF32" i="30" s="1"/>
  <c r="AF32" i="30"/>
  <c r="AT32" i="30" s="1"/>
  <c r="AS32" i="30"/>
  <c r="BG32" i="30" s="1"/>
  <c r="AO32" i="30"/>
  <c r="BC32" i="30" s="1"/>
  <c r="AG32" i="30"/>
  <c r="AU32" i="30" s="1"/>
  <c r="AP32" i="30"/>
  <c r="BD32" i="30" s="1"/>
  <c r="AK32" i="30"/>
  <c r="AY32" i="30" s="1"/>
  <c r="AP26" i="30"/>
  <c r="BD26" i="30" s="1"/>
  <c r="AN26" i="30"/>
  <c r="BB26" i="30" s="1"/>
  <c r="AE26" i="30"/>
  <c r="AO26" i="30"/>
  <c r="BC26" i="30" s="1"/>
  <c r="AL26" i="30"/>
  <c r="AZ26" i="30" s="1"/>
  <c r="AJ26" i="30"/>
  <c r="AX26" i="30" s="1"/>
  <c r="AS26" i="30"/>
  <c r="BG26" i="30" s="1"/>
  <c r="AG26" i="30"/>
  <c r="AU26" i="30" s="1"/>
  <c r="AM26" i="30"/>
  <c r="BA26" i="30" s="1"/>
  <c r="AR26" i="30"/>
  <c r="BF26" i="30" s="1"/>
  <c r="AF26" i="30"/>
  <c r="AT26" i="30" s="1"/>
  <c r="AH26" i="30"/>
  <c r="AV26" i="30" s="1"/>
  <c r="AQ26" i="30"/>
  <c r="BE26" i="30" s="1"/>
  <c r="AI26" i="30"/>
  <c r="AW26" i="30" s="1"/>
  <c r="AK26" i="30"/>
  <c r="AY26" i="30" s="1"/>
  <c r="AP43" i="30"/>
  <c r="BD43" i="30" s="1"/>
  <c r="AN43" i="30"/>
  <c r="BB43" i="30" s="1"/>
  <c r="AM43" i="30"/>
  <c r="BA43" i="30" s="1"/>
  <c r="AO43" i="30"/>
  <c r="BC43" i="30" s="1"/>
  <c r="AL43" i="30"/>
  <c r="AZ43" i="30" s="1"/>
  <c r="AJ43" i="30"/>
  <c r="AX43" i="30" s="1"/>
  <c r="AI43" i="30"/>
  <c r="AW43" i="30" s="1"/>
  <c r="AK43" i="30"/>
  <c r="AY43" i="30" s="1"/>
  <c r="AR43" i="30"/>
  <c r="BF43" i="30" s="1"/>
  <c r="AS43" i="30"/>
  <c r="BG43" i="30" s="1"/>
  <c r="AH43" i="30"/>
  <c r="AV43" i="30" s="1"/>
  <c r="AF43" i="30"/>
  <c r="AT43" i="30" s="1"/>
  <c r="AG43" i="30"/>
  <c r="AU43" i="30" s="1"/>
  <c r="AQ43" i="30"/>
  <c r="BE43" i="30" s="1"/>
  <c r="AE43" i="30"/>
  <c r="AL17" i="30"/>
  <c r="AZ17" i="30" s="1"/>
  <c r="AO17" i="30"/>
  <c r="BC17" i="30" s="1"/>
  <c r="AM17" i="30"/>
  <c r="BA17" i="30" s="1"/>
  <c r="AP17" i="30"/>
  <c r="BD17" i="30" s="1"/>
  <c r="AF17" i="30"/>
  <c r="AT17" i="30" s="1"/>
  <c r="AE17" i="30"/>
  <c r="AS17" i="30"/>
  <c r="BG17" i="30" s="1"/>
  <c r="AK17" i="30"/>
  <c r="AY17" i="30" s="1"/>
  <c r="AI17" i="30"/>
  <c r="AW17" i="30" s="1"/>
  <c r="AH17" i="30"/>
  <c r="AV17" i="30" s="1"/>
  <c r="AJ17" i="30"/>
  <c r="AX17" i="30" s="1"/>
  <c r="AG17" i="30"/>
  <c r="AU17" i="30" s="1"/>
  <c r="AR17" i="30"/>
  <c r="BF17" i="30" s="1"/>
  <c r="AQ17" i="30"/>
  <c r="BE17" i="30" s="1"/>
  <c r="AN17" i="30"/>
  <c r="BB17" i="30" s="1"/>
  <c r="AK42" i="30"/>
  <c r="AY42" i="30" s="1"/>
  <c r="AI42" i="30"/>
  <c r="AW42" i="30" s="1"/>
  <c r="AG42" i="30"/>
  <c r="AU42" i="30" s="1"/>
  <c r="AE42" i="30"/>
  <c r="AR42" i="30"/>
  <c r="BF42" i="30" s="1"/>
  <c r="AM42" i="30"/>
  <c r="BA42" i="30" s="1"/>
  <c r="AJ42" i="30"/>
  <c r="AX42" i="30" s="1"/>
  <c r="AH42" i="30"/>
  <c r="AV42" i="30" s="1"/>
  <c r="AS42" i="30"/>
  <c r="BG42" i="30" s="1"/>
  <c r="AQ42" i="30"/>
  <c r="BE42" i="30" s="1"/>
  <c r="AP42" i="30"/>
  <c r="BD42" i="30" s="1"/>
  <c r="AN42" i="30"/>
  <c r="BB42" i="30" s="1"/>
  <c r="AO42" i="30"/>
  <c r="BC42" i="30" s="1"/>
  <c r="AL42" i="30"/>
  <c r="AZ42" i="30" s="1"/>
  <c r="AF42" i="30"/>
  <c r="AT42" i="30" s="1"/>
  <c r="AS14" i="30"/>
  <c r="BG14" i="30" s="1"/>
  <c r="AI14" i="30"/>
  <c r="AW14" i="30" s="1"/>
  <c r="AR14" i="30"/>
  <c r="BF14" i="30" s="1"/>
  <c r="AJ14" i="30"/>
  <c r="AX14" i="30" s="1"/>
  <c r="AO14" i="30"/>
  <c r="BC14" i="30" s="1"/>
  <c r="AG14" i="30"/>
  <c r="AU14" i="30" s="1"/>
  <c r="AM14" i="30"/>
  <c r="BA14" i="30" s="1"/>
  <c r="AH14" i="30"/>
  <c r="AV14" i="30" s="1"/>
  <c r="AL14" i="30"/>
  <c r="AZ14" i="30" s="1"/>
  <c r="AP14" i="30"/>
  <c r="BD14" i="30" s="1"/>
  <c r="AK14" i="30"/>
  <c r="AY14" i="30" s="1"/>
  <c r="AQ14" i="30"/>
  <c r="BE14" i="30" s="1"/>
  <c r="AF14" i="30"/>
  <c r="AT14" i="30" s="1"/>
  <c r="AN14" i="30"/>
  <c r="BB14" i="30" s="1"/>
  <c r="AE14" i="30"/>
  <c r="AK37" i="33"/>
  <c r="AY37" i="33" s="1"/>
  <c r="AI37" i="33"/>
  <c r="AW37" i="33" s="1"/>
  <c r="AN37" i="33"/>
  <c r="BB37" i="33" s="1"/>
  <c r="AJ37" i="33"/>
  <c r="AX37" i="33" s="1"/>
  <c r="AG37" i="33"/>
  <c r="AU37" i="33" s="1"/>
  <c r="AE37" i="33"/>
  <c r="AF37" i="33"/>
  <c r="AT37" i="33" s="1"/>
  <c r="AQ37" i="33"/>
  <c r="BE37" i="33" s="1"/>
  <c r="AL37" i="33"/>
  <c r="AZ37" i="33" s="1"/>
  <c r="AM37" i="33"/>
  <c r="BA37" i="33" s="1"/>
  <c r="AR37" i="33"/>
  <c r="BF37" i="33" s="1"/>
  <c r="AS37" i="33"/>
  <c r="BG37" i="33" s="1"/>
  <c r="AP37" i="33"/>
  <c r="BD37" i="33" s="1"/>
  <c r="AO37" i="33"/>
  <c r="BC37" i="33" s="1"/>
  <c r="AH37" i="33"/>
  <c r="AV37" i="33" s="1"/>
  <c r="AS43" i="33"/>
  <c r="BG43" i="33" s="1"/>
  <c r="AR43" i="33"/>
  <c r="BF43" i="33" s="1"/>
  <c r="AQ43" i="33"/>
  <c r="BE43" i="33" s="1"/>
  <c r="AP43" i="33"/>
  <c r="BD43" i="33" s="1"/>
  <c r="AO43" i="33"/>
  <c r="BC43" i="33" s="1"/>
  <c r="AN43" i="33"/>
  <c r="BB43" i="33" s="1"/>
  <c r="AM43" i="33"/>
  <c r="BA43" i="33" s="1"/>
  <c r="AK43" i="33"/>
  <c r="AY43" i="33" s="1"/>
  <c r="AI43" i="33"/>
  <c r="AW43" i="33" s="1"/>
  <c r="AG43" i="33"/>
  <c r="AU43" i="33" s="1"/>
  <c r="AE43" i="33"/>
  <c r="AL43" i="33"/>
  <c r="AZ43" i="33" s="1"/>
  <c r="AJ43" i="33"/>
  <c r="AX43" i="33" s="1"/>
  <c r="AH43" i="33"/>
  <c r="AV43" i="33" s="1"/>
  <c r="AF43" i="33"/>
  <c r="AT43" i="33" s="1"/>
  <c r="AF27" i="33"/>
  <c r="AT27" i="33" s="1"/>
  <c r="AE27" i="33"/>
  <c r="AO27" i="33"/>
  <c r="BC27" i="33" s="1"/>
  <c r="AR27" i="33"/>
  <c r="BF27" i="33" s="1"/>
  <c r="AQ27" i="33"/>
  <c r="BE27" i="33" s="1"/>
  <c r="AP27" i="33"/>
  <c r="BD27" i="33" s="1"/>
  <c r="AK27" i="33"/>
  <c r="AY27" i="33" s="1"/>
  <c r="AN27" i="33"/>
  <c r="BB27" i="33" s="1"/>
  <c r="AM27" i="33"/>
  <c r="BA27" i="33" s="1"/>
  <c r="AL27" i="33"/>
  <c r="AZ27" i="33" s="1"/>
  <c r="AG27" i="33"/>
  <c r="AU27" i="33" s="1"/>
  <c r="AJ27" i="33"/>
  <c r="AX27" i="33" s="1"/>
  <c r="AI27" i="33"/>
  <c r="AW27" i="33" s="1"/>
  <c r="AH27" i="33"/>
  <c r="AV27" i="33" s="1"/>
  <c r="AS27" i="33"/>
  <c r="BG27" i="33" s="1"/>
  <c r="AF41" i="33"/>
  <c r="AT41" i="33" s="1"/>
  <c r="AE41" i="33"/>
  <c r="AK41" i="33"/>
  <c r="AY41" i="33" s="1"/>
  <c r="AR41" i="33"/>
  <c r="BF41" i="33" s="1"/>
  <c r="AQ41" i="33"/>
  <c r="BE41" i="33" s="1"/>
  <c r="AP41" i="33"/>
  <c r="BD41" i="33" s="1"/>
  <c r="AG41" i="33"/>
  <c r="AU41" i="33" s="1"/>
  <c r="AN41" i="33"/>
  <c r="BB41" i="33" s="1"/>
  <c r="AM41" i="33"/>
  <c r="BA41" i="33" s="1"/>
  <c r="AL41" i="33"/>
  <c r="AZ41" i="33" s="1"/>
  <c r="AS41" i="33"/>
  <c r="BG41" i="33" s="1"/>
  <c r="AJ41" i="33"/>
  <c r="AX41" i="33" s="1"/>
  <c r="AI41" i="33"/>
  <c r="AW41" i="33" s="1"/>
  <c r="AH41" i="33"/>
  <c r="AV41" i="33" s="1"/>
  <c r="AO41" i="33"/>
  <c r="BC41" i="33" s="1"/>
  <c r="AL15" i="33"/>
  <c r="AZ15" i="33" s="1"/>
  <c r="AE15" i="33"/>
  <c r="AG15" i="33"/>
  <c r="AU15" i="33" s="1"/>
  <c r="AR15" i="33"/>
  <c r="BF15" i="33" s="1"/>
  <c r="AH15" i="33"/>
  <c r="AV15" i="33" s="1"/>
  <c r="AO15" i="33"/>
  <c r="BC15" i="33" s="1"/>
  <c r="AS15" i="33"/>
  <c r="BG15" i="33" s="1"/>
  <c r="AJ15" i="33"/>
  <c r="AX15" i="33" s="1"/>
  <c r="AK15" i="33"/>
  <c r="AY15" i="33" s="1"/>
  <c r="AN15" i="33"/>
  <c r="BB15" i="33" s="1"/>
  <c r="AI15" i="33"/>
  <c r="AW15" i="33" s="1"/>
  <c r="AP15" i="33"/>
  <c r="BD15" i="33" s="1"/>
  <c r="AM15" i="33"/>
  <c r="BA15" i="33" s="1"/>
  <c r="AQ15" i="33"/>
  <c r="BE15" i="33" s="1"/>
  <c r="AF15" i="33"/>
  <c r="AT15" i="33" s="1"/>
  <c r="AP39" i="33"/>
  <c r="BD39" i="33" s="1"/>
  <c r="AJ39" i="33"/>
  <c r="AX39" i="33" s="1"/>
  <c r="AI39" i="33"/>
  <c r="AW39" i="33" s="1"/>
  <c r="AF39" i="33"/>
  <c r="AT39" i="33" s="1"/>
  <c r="AL39" i="33"/>
  <c r="AZ39" i="33" s="1"/>
  <c r="AE39" i="33"/>
  <c r="AR39" i="33"/>
  <c r="BF39" i="33" s="1"/>
  <c r="AQ39" i="33"/>
  <c r="BE39" i="33" s="1"/>
  <c r="AS39" i="33"/>
  <c r="BG39" i="33" s="1"/>
  <c r="AK39" i="33"/>
  <c r="AY39" i="33" s="1"/>
  <c r="AN39" i="33"/>
  <c r="BB39" i="33" s="1"/>
  <c r="AH39" i="33"/>
  <c r="AV39" i="33" s="1"/>
  <c r="AO39" i="33"/>
  <c r="BC39" i="33" s="1"/>
  <c r="AM39" i="33"/>
  <c r="BA39" i="33" s="1"/>
  <c r="AG39" i="33"/>
  <c r="AU39" i="33" s="1"/>
  <c r="AN13" i="33"/>
  <c r="BB13" i="33" s="1"/>
  <c r="AM13" i="33"/>
  <c r="BA13" i="33" s="1"/>
  <c r="AL13" i="33"/>
  <c r="AZ13" i="33" s="1"/>
  <c r="AO13" i="33"/>
  <c r="BC13" i="33" s="1"/>
  <c r="AJ13" i="33"/>
  <c r="AX13" i="33" s="1"/>
  <c r="AI13" i="33"/>
  <c r="AW13" i="33" s="1"/>
  <c r="AH13" i="33"/>
  <c r="AV13" i="33" s="1"/>
  <c r="AS13" i="33"/>
  <c r="BG13" i="33" s="1"/>
  <c r="AE13" i="33"/>
  <c r="AR13" i="33"/>
  <c r="BF13" i="33" s="1"/>
  <c r="AP13" i="33"/>
  <c r="BD13" i="33" s="1"/>
  <c r="AF13" i="33"/>
  <c r="AT13" i="33" s="1"/>
  <c r="AQ13" i="33"/>
  <c r="BE13" i="33" s="1"/>
  <c r="AK13" i="33"/>
  <c r="AY13" i="33" s="1"/>
  <c r="AG13" i="33"/>
  <c r="AU13" i="33" s="1"/>
  <c r="AR17" i="33"/>
  <c r="BF17" i="33" s="1"/>
  <c r="AM17" i="33"/>
  <c r="BA17" i="33" s="1"/>
  <c r="AQ17" i="33"/>
  <c r="BE17" i="33" s="1"/>
  <c r="AP17" i="33"/>
  <c r="BD17" i="33" s="1"/>
  <c r="AN17" i="33"/>
  <c r="BB17" i="33" s="1"/>
  <c r="AE17" i="33"/>
  <c r="AI17" i="33"/>
  <c r="AW17" i="33" s="1"/>
  <c r="AJ17" i="33"/>
  <c r="AX17" i="33" s="1"/>
  <c r="AG17" i="33"/>
  <c r="AU17" i="33" s="1"/>
  <c r="AF17" i="33"/>
  <c r="AT17" i="33" s="1"/>
  <c r="AO17" i="33"/>
  <c r="BC17" i="33" s="1"/>
  <c r="AS17" i="33"/>
  <c r="BG17" i="33" s="1"/>
  <c r="AK17" i="33"/>
  <c r="AY17" i="33" s="1"/>
  <c r="AL17" i="33"/>
  <c r="AZ17" i="33" s="1"/>
  <c r="AH17" i="33"/>
  <c r="AV17" i="33" s="1"/>
  <c r="AF49" i="33"/>
  <c r="AT49" i="33" s="1"/>
  <c r="AE49" i="33"/>
  <c r="AO49" i="33"/>
  <c r="BC49" i="33" s="1"/>
  <c r="AR49" i="33"/>
  <c r="BF49" i="33" s="1"/>
  <c r="AQ49" i="33"/>
  <c r="BE49" i="33" s="1"/>
  <c r="AP49" i="33"/>
  <c r="BD49" i="33" s="1"/>
  <c r="AK49" i="33"/>
  <c r="AY49" i="33" s="1"/>
  <c r="AN49" i="33"/>
  <c r="BB49" i="33" s="1"/>
  <c r="AL49" i="33"/>
  <c r="AZ49" i="33" s="1"/>
  <c r="AJ49" i="33"/>
  <c r="AX49" i="33" s="1"/>
  <c r="AH49" i="33"/>
  <c r="AV49" i="33" s="1"/>
  <c r="AG49" i="33"/>
  <c r="AU49" i="33" s="1"/>
  <c r="AS49" i="33"/>
  <c r="BG49" i="33" s="1"/>
  <c r="AM49" i="33"/>
  <c r="BA49" i="33" s="1"/>
  <c r="AI49" i="33"/>
  <c r="AW49" i="33" s="1"/>
  <c r="AH10" i="33"/>
  <c r="AV10" i="33" s="1"/>
  <c r="AS10" i="33"/>
  <c r="BG10" i="33" s="1"/>
  <c r="AR10" i="33"/>
  <c r="BF10" i="33" s="1"/>
  <c r="AQ10" i="33"/>
  <c r="BE10" i="33" s="1"/>
  <c r="AL10" i="33"/>
  <c r="AZ10" i="33" s="1"/>
  <c r="AO10" i="33"/>
  <c r="BC10" i="33" s="1"/>
  <c r="AN10" i="33"/>
  <c r="BB10" i="33" s="1"/>
  <c r="AM10" i="33"/>
  <c r="BA10" i="33" s="1"/>
  <c r="AK10" i="33"/>
  <c r="AY10" i="33" s="1"/>
  <c r="AJ10" i="33"/>
  <c r="AX10" i="33" s="1"/>
  <c r="AI10" i="33"/>
  <c r="AW10" i="33" s="1"/>
  <c r="AP10" i="33"/>
  <c r="BD10" i="33" s="1"/>
  <c r="AG10" i="33"/>
  <c r="AU10" i="33" s="1"/>
  <c r="AF10" i="33"/>
  <c r="AT10" i="33" s="1"/>
  <c r="AE10" i="33"/>
  <c r="AI12" i="33"/>
  <c r="AW12" i="33" s="1"/>
  <c r="AH12" i="33"/>
  <c r="AV12" i="33" s="1"/>
  <c r="AG12" i="33"/>
  <c r="AU12" i="33" s="1"/>
  <c r="AJ12" i="33"/>
  <c r="AX12" i="33" s="1"/>
  <c r="AE12" i="33"/>
  <c r="AS12" i="33"/>
  <c r="BG12" i="33" s="1"/>
  <c r="AQ12" i="33"/>
  <c r="BE12" i="33" s="1"/>
  <c r="AP12" i="33"/>
  <c r="BD12" i="33" s="1"/>
  <c r="AO12" i="33"/>
  <c r="BC12" i="33" s="1"/>
  <c r="AR12" i="33"/>
  <c r="BF12" i="33" s="1"/>
  <c r="AM12" i="33"/>
  <c r="BA12" i="33" s="1"/>
  <c r="AL12" i="33"/>
  <c r="AZ12" i="33" s="1"/>
  <c r="AK12" i="33"/>
  <c r="AY12" i="33" s="1"/>
  <c r="AN12" i="33"/>
  <c r="BB12" i="33" s="1"/>
  <c r="AF12" i="33"/>
  <c r="AT12" i="33" s="1"/>
  <c r="P50" i="1"/>
  <c r="F61" i="29" s="1"/>
  <c r="Q50" i="1"/>
  <c r="F62" i="29" s="1"/>
  <c r="R50" i="1"/>
  <c r="F63" i="29" s="1"/>
  <c r="S50" i="1"/>
  <c r="F64" i="29" s="1"/>
  <c r="T50" i="1"/>
  <c r="F65" i="29" s="1"/>
  <c r="O50" i="1"/>
  <c r="H50" i="1"/>
  <c r="F39" i="29" s="1"/>
  <c r="I50" i="1"/>
  <c r="F40" i="29" s="1"/>
  <c r="J50" i="1"/>
  <c r="F41" i="29" s="1"/>
  <c r="K50" i="1"/>
  <c r="F42" i="29" s="1"/>
  <c r="L50" i="1"/>
  <c r="F43" i="29" s="1"/>
  <c r="F60" i="29" l="1"/>
  <c r="Y42" i="17"/>
  <c r="BF50" i="33"/>
  <c r="AA47" i="35" s="1"/>
  <c r="BE50" i="33"/>
  <c r="AA46" i="35" s="1"/>
  <c r="AY50" i="33"/>
  <c r="R47" i="35" s="1"/>
  <c r="BC50" i="30"/>
  <c r="AV50" i="30"/>
  <c r="R44" i="32" s="1"/>
  <c r="BD50" i="30"/>
  <c r="AA45" i="32" s="1"/>
  <c r="AT50" i="30"/>
  <c r="BC5" i="33"/>
  <c r="BD5" i="33"/>
  <c r="Z45" i="35" s="1"/>
  <c r="AV5" i="33"/>
  <c r="Q44" i="35" s="1"/>
  <c r="AY5" i="30"/>
  <c r="Q47" i="32" s="1"/>
  <c r="BC5" i="30"/>
  <c r="BE5" i="30"/>
  <c r="Z46" i="32" s="1"/>
  <c r="BA50" i="33"/>
  <c r="BB50" i="30"/>
  <c r="AA43" i="32" s="1"/>
  <c r="BF50" i="30"/>
  <c r="AA47" i="32" s="1"/>
  <c r="AW5" i="33"/>
  <c r="Q45" i="35" s="1"/>
  <c r="AT5" i="30"/>
  <c r="AU5" i="30"/>
  <c r="BB5" i="30"/>
  <c r="Z43" i="32" s="1"/>
  <c r="AT50" i="33"/>
  <c r="AU50" i="33"/>
  <c r="AW50" i="33"/>
  <c r="R45" i="35" s="1"/>
  <c r="BB50" i="33"/>
  <c r="AA43" i="35" s="1"/>
  <c r="AX50" i="30"/>
  <c r="R46" i="32" s="1"/>
  <c r="BA50" i="30"/>
  <c r="BA5" i="33"/>
  <c r="BE5" i="33"/>
  <c r="Z46" i="35" s="1"/>
  <c r="AT5" i="33"/>
  <c r="AX5" i="33"/>
  <c r="Q46" i="35" s="1"/>
  <c r="BA5" i="30"/>
  <c r="AW5" i="30"/>
  <c r="Q45" i="32" s="1"/>
  <c r="AX5" i="30"/>
  <c r="Q46" i="32" s="1"/>
  <c r="BD50" i="33"/>
  <c r="AA45" i="35" s="1"/>
  <c r="AV50" i="33"/>
  <c r="R44" i="35" s="1"/>
  <c r="AX50" i="33"/>
  <c r="R46" i="35" s="1"/>
  <c r="BC50" i="33"/>
  <c r="AU50" i="30"/>
  <c r="AY50" i="30"/>
  <c r="R47" i="32" s="1"/>
  <c r="AW50" i="30"/>
  <c r="R45" i="32" s="1"/>
  <c r="BE50" i="30"/>
  <c r="AA46" i="32" s="1"/>
  <c r="BB5" i="33"/>
  <c r="Z43" i="35" s="1"/>
  <c r="BF5" i="33"/>
  <c r="Z47" i="35" s="1"/>
  <c r="AU5" i="33"/>
  <c r="AY5" i="33"/>
  <c r="Q47" i="35" s="1"/>
  <c r="AV5" i="30"/>
  <c r="Q44" i="32" s="1"/>
  <c r="BF5" i="30"/>
  <c r="Z47" i="32" s="1"/>
  <c r="BD5" i="30"/>
  <c r="Z45" i="32" s="1"/>
  <c r="AG4" i="17"/>
  <c r="AF4" i="17"/>
  <c r="AE4" i="17"/>
  <c r="AD4" i="17"/>
  <c r="AC4" i="17"/>
  <c r="AB4" i="17"/>
  <c r="AG3" i="17"/>
  <c r="AF3" i="17"/>
  <c r="AE3" i="17"/>
  <c r="AD3" i="17"/>
  <c r="AC3" i="17"/>
  <c r="AB3" i="17"/>
  <c r="AA44" i="35" l="1"/>
  <c r="BB51" i="33"/>
  <c r="H42" i="34" s="1"/>
  <c r="AZ5" i="33"/>
  <c r="F13" i="34" s="1"/>
  <c r="AT4" i="33"/>
  <c r="F39" i="34" s="1"/>
  <c r="Q42" i="35"/>
  <c r="R42" i="35"/>
  <c r="AZ50" i="33"/>
  <c r="H13" i="34" s="1"/>
  <c r="AT51" i="33"/>
  <c r="H39" i="34" s="1"/>
  <c r="Q43" i="35"/>
  <c r="AU4" i="33"/>
  <c r="F40" i="34" s="1"/>
  <c r="Z44" i="32"/>
  <c r="BB4" i="30"/>
  <c r="F42" i="31" s="1"/>
  <c r="Z44" i="35"/>
  <c r="BB4" i="33"/>
  <c r="F42" i="34" s="1"/>
  <c r="BB51" i="30"/>
  <c r="H42" i="31" s="1"/>
  <c r="AA44" i="32"/>
  <c r="Z42" i="32"/>
  <c r="BA4" i="30"/>
  <c r="F41" i="31" s="1"/>
  <c r="BG5" i="30"/>
  <c r="F14" i="31" s="1"/>
  <c r="Z42" i="35"/>
  <c r="BA4" i="33"/>
  <c r="F41" i="34" s="1"/>
  <c r="BG5" i="33"/>
  <c r="F14" i="34" s="1"/>
  <c r="Q43" i="32"/>
  <c r="AU4" i="30"/>
  <c r="F40" i="31" s="1"/>
  <c r="AT51" i="30"/>
  <c r="H39" i="31" s="1"/>
  <c r="R42" i="32"/>
  <c r="AZ50" i="30"/>
  <c r="H13" i="31" s="1"/>
  <c r="AU51" i="30"/>
  <c r="H40" i="31" s="1"/>
  <c r="R43" i="32"/>
  <c r="BA51" i="30"/>
  <c r="H41" i="31" s="1"/>
  <c r="AA42" i="32"/>
  <c r="BG50" i="30"/>
  <c r="H14" i="31" s="1"/>
  <c r="R43" i="35"/>
  <c r="AU51" i="33"/>
  <c r="H40" i="34" s="1"/>
  <c r="Q42" i="32"/>
  <c r="AZ5" i="30"/>
  <c r="F13" i="31" s="1"/>
  <c r="AT4" i="30"/>
  <c r="F39" i="31" s="1"/>
  <c r="AA42" i="35"/>
  <c r="BA51" i="33"/>
  <c r="H41" i="34" s="1"/>
  <c r="BG50" i="33"/>
  <c r="H14" i="34" s="1"/>
  <c r="B64" i="1"/>
  <c r="B65" i="1" s="1"/>
  <c r="B66" i="1" s="1"/>
  <c r="B67" i="1" s="1"/>
  <c r="Y43" i="17" l="1"/>
  <c r="X47" i="1"/>
  <c r="Y47" i="1"/>
  <c r="Z47" i="1"/>
  <c r="AA47" i="1"/>
  <c r="X48" i="1"/>
  <c r="Y48" i="1"/>
  <c r="Z48" i="1"/>
  <c r="AA48" i="1"/>
  <c r="X46" i="1"/>
  <c r="X49" i="1"/>
  <c r="AE50" i="1"/>
  <c r="G1" i="17" l="1"/>
  <c r="E1" i="17"/>
  <c r="E2" i="17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4" i="1"/>
  <c r="Y14" i="1"/>
  <c r="Z14" i="1"/>
  <c r="AA14" i="1"/>
  <c r="X15" i="1"/>
  <c r="Y15" i="1"/>
  <c r="Z15" i="1"/>
  <c r="AA15" i="1"/>
  <c r="X16" i="1"/>
  <c r="Y16" i="1"/>
  <c r="Z16" i="1"/>
  <c r="AA16" i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X21" i="1"/>
  <c r="Y21" i="1"/>
  <c r="Z21" i="1"/>
  <c r="AA21" i="1"/>
  <c r="X22" i="1"/>
  <c r="Y22" i="1"/>
  <c r="Z22" i="1"/>
  <c r="AA22" i="1"/>
  <c r="X23" i="1"/>
  <c r="Y23" i="1"/>
  <c r="Z23" i="1"/>
  <c r="AA23" i="1"/>
  <c r="X24" i="1"/>
  <c r="Y24" i="1"/>
  <c r="Z24" i="1"/>
  <c r="AA24" i="1"/>
  <c r="X25" i="1"/>
  <c r="Y25" i="1"/>
  <c r="Z25" i="1"/>
  <c r="AA25" i="1"/>
  <c r="X26" i="1"/>
  <c r="Y26" i="1"/>
  <c r="Z26" i="1"/>
  <c r="AA26" i="1"/>
  <c r="X27" i="1"/>
  <c r="Y27" i="1"/>
  <c r="Z27" i="1"/>
  <c r="AA27" i="1"/>
  <c r="X28" i="1"/>
  <c r="Y28" i="1"/>
  <c r="Z28" i="1"/>
  <c r="AA28" i="1"/>
  <c r="X29" i="1"/>
  <c r="Y29" i="1"/>
  <c r="Z29" i="1"/>
  <c r="AA29" i="1"/>
  <c r="X30" i="1"/>
  <c r="Y30" i="1"/>
  <c r="Z30" i="1"/>
  <c r="AA30" i="1"/>
  <c r="X31" i="1"/>
  <c r="Y31" i="1"/>
  <c r="Z31" i="1"/>
  <c r="AA31" i="1"/>
  <c r="X32" i="1"/>
  <c r="Y32" i="1"/>
  <c r="Z32" i="1"/>
  <c r="AA32" i="1"/>
  <c r="X33" i="1"/>
  <c r="Y33" i="1"/>
  <c r="Z33" i="1"/>
  <c r="AA33" i="1"/>
  <c r="X34" i="1"/>
  <c r="Y34" i="1"/>
  <c r="Z34" i="1"/>
  <c r="AA34" i="1"/>
  <c r="X35" i="1"/>
  <c r="Y35" i="1"/>
  <c r="Z35" i="1"/>
  <c r="AA35" i="1"/>
  <c r="X36" i="1"/>
  <c r="Y36" i="1"/>
  <c r="Z36" i="1"/>
  <c r="AA36" i="1"/>
  <c r="X37" i="1"/>
  <c r="Y37" i="1"/>
  <c r="Z37" i="1"/>
  <c r="AA37" i="1"/>
  <c r="X38" i="1"/>
  <c r="Y38" i="1"/>
  <c r="Z38" i="1"/>
  <c r="AA38" i="1"/>
  <c r="X39" i="1"/>
  <c r="Y39" i="1"/>
  <c r="Z39" i="1"/>
  <c r="AA39" i="1"/>
  <c r="X40" i="1"/>
  <c r="Y40" i="1"/>
  <c r="Z40" i="1"/>
  <c r="AA40" i="1"/>
  <c r="X41" i="1"/>
  <c r="AB1" i="17" s="1"/>
  <c r="Y41" i="1"/>
  <c r="Z41" i="1"/>
  <c r="AA41" i="1"/>
  <c r="X42" i="1"/>
  <c r="Y42" i="1"/>
  <c r="Z42" i="1"/>
  <c r="AA42" i="1"/>
  <c r="X43" i="1"/>
  <c r="Y43" i="1"/>
  <c r="Z43" i="1"/>
  <c r="AA43" i="1"/>
  <c r="X44" i="1"/>
  <c r="Y44" i="1"/>
  <c r="Z44" i="1"/>
  <c r="AA44" i="1"/>
  <c r="X45" i="1"/>
  <c r="Y45" i="1"/>
  <c r="Z45" i="1"/>
  <c r="AA45" i="1"/>
  <c r="Y46" i="1"/>
  <c r="Z46" i="1"/>
  <c r="AA46" i="1"/>
  <c r="Y49" i="1"/>
  <c r="Z49" i="1"/>
  <c r="AA49" i="1"/>
  <c r="U52" i="1"/>
  <c r="M52" i="1"/>
  <c r="AE1" i="17" l="1"/>
  <c r="AD1" i="17"/>
  <c r="AC1" i="17"/>
  <c r="AD47" i="1"/>
  <c r="AE47" i="1" s="1"/>
  <c r="AD48" i="1"/>
  <c r="AN48" i="1" s="1"/>
  <c r="BB48" i="1" s="1"/>
  <c r="AD49" i="1"/>
  <c r="AD46" i="1"/>
  <c r="AD6" i="1"/>
  <c r="AE6" i="1" s="1"/>
  <c r="AD35" i="1"/>
  <c r="AD19" i="1"/>
  <c r="AD16" i="1"/>
  <c r="AD39" i="1"/>
  <c r="AD26" i="1"/>
  <c r="AD15" i="1"/>
  <c r="AD9" i="1"/>
  <c r="AD43" i="1"/>
  <c r="AD38" i="1"/>
  <c r="AD30" i="1"/>
  <c r="AD22" i="1"/>
  <c r="AD44" i="1"/>
  <c r="AD31" i="1"/>
  <c r="AD27" i="1"/>
  <c r="AD25" i="1"/>
  <c r="AD21" i="1"/>
  <c r="AD18" i="1"/>
  <c r="AD42" i="1"/>
  <c r="AR50" i="1"/>
  <c r="AD28" i="1"/>
  <c r="AL28" i="1" s="1"/>
  <c r="AD32" i="1"/>
  <c r="AD36" i="1"/>
  <c r="AD29" i="1"/>
  <c r="AD33" i="1"/>
  <c r="AD37" i="1"/>
  <c r="AD41" i="1"/>
  <c r="AD45" i="1"/>
  <c r="AD7" i="1"/>
  <c r="AL7" i="1" s="1"/>
  <c r="AD10" i="1"/>
  <c r="AD11" i="1"/>
  <c r="AD12" i="1"/>
  <c r="AD14" i="1"/>
  <c r="AD24" i="1"/>
  <c r="AD23" i="1"/>
  <c r="AD20" i="1"/>
  <c r="AD17" i="1"/>
  <c r="AD13" i="1"/>
  <c r="AD8" i="1"/>
  <c r="AD40" i="1"/>
  <c r="AD34" i="1"/>
  <c r="AS17" i="1" l="1"/>
  <c r="AL17" i="1"/>
  <c r="AF7" i="1"/>
  <c r="AT7" i="1" s="1"/>
  <c r="AR21" i="1"/>
  <c r="BF21" i="1" s="1"/>
  <c r="AS21" i="1"/>
  <c r="AL21" i="1"/>
  <c r="AL6" i="1"/>
  <c r="AZ6" i="1" s="1"/>
  <c r="AK6" i="1"/>
  <c r="AY6" i="1" s="1"/>
  <c r="AF6" i="1"/>
  <c r="AT6" i="1" s="1"/>
  <c r="AS14" i="1"/>
  <c r="AL14" i="1"/>
  <c r="AL20" i="1"/>
  <c r="AS20" i="1"/>
  <c r="AL12" i="1"/>
  <c r="AS12" i="1"/>
  <c r="AQ25" i="1"/>
  <c r="BE25" i="1" s="1"/>
  <c r="AL25" i="1"/>
  <c r="AS25" i="1"/>
  <c r="AF22" i="1"/>
  <c r="AT22" i="1" s="1"/>
  <c r="AS22" i="1"/>
  <c r="AL22" i="1"/>
  <c r="AS9" i="1"/>
  <c r="AL9" i="1"/>
  <c r="AS16" i="1"/>
  <c r="AL16" i="1"/>
  <c r="AQ8" i="1"/>
  <c r="BE8" i="1" s="1"/>
  <c r="AS8" i="1"/>
  <c r="AL8" i="1"/>
  <c r="AS23" i="1"/>
  <c r="AL23" i="1"/>
  <c r="AL11" i="1"/>
  <c r="AS11" i="1"/>
  <c r="AS27" i="1"/>
  <c r="AL27" i="1"/>
  <c r="AL15" i="1"/>
  <c r="AS15" i="1"/>
  <c r="AM19" i="1"/>
  <c r="BA19" i="1" s="1"/>
  <c r="AL19" i="1"/>
  <c r="AS19" i="1"/>
  <c r="AE49" i="1"/>
  <c r="AS49" i="1"/>
  <c r="BG49" i="1" s="1"/>
  <c r="AR13" i="1"/>
  <c r="BF13" i="1" s="1"/>
  <c r="AS13" i="1"/>
  <c r="AL13" i="1"/>
  <c r="AQ24" i="1"/>
  <c r="BE24" i="1" s="1"/>
  <c r="AS24" i="1"/>
  <c r="AL24" i="1"/>
  <c r="AF10" i="1"/>
  <c r="AT10" i="1" s="1"/>
  <c r="AS10" i="1"/>
  <c r="AL10" i="1"/>
  <c r="AS18" i="1"/>
  <c r="AL18" i="1"/>
  <c r="AL26" i="1"/>
  <c r="AS26" i="1"/>
  <c r="AN19" i="1"/>
  <c r="BB19" i="1" s="1"/>
  <c r="AJ49" i="1"/>
  <c r="AX49" i="1" s="1"/>
  <c r="AN25" i="1"/>
  <c r="BB25" i="1" s="1"/>
  <c r="AI22" i="1"/>
  <c r="AW22" i="1" s="1"/>
  <c r="AJ25" i="1"/>
  <c r="AX25" i="1" s="1"/>
  <c r="AM48" i="1"/>
  <c r="BA48" i="1" s="1"/>
  <c r="AF35" i="1"/>
  <c r="AT35" i="1" s="1"/>
  <c r="AF28" i="1"/>
  <c r="AT28" i="1" s="1"/>
  <c r="AK28" i="1"/>
  <c r="AY28" i="1" s="1"/>
  <c r="AJ28" i="1"/>
  <c r="AX28" i="1" s="1"/>
  <c r="AL49" i="1"/>
  <c r="AZ49" i="1" s="1"/>
  <c r="AF48" i="1"/>
  <c r="AT48" i="1" s="1"/>
  <c r="AH48" i="1"/>
  <c r="AV48" i="1" s="1"/>
  <c r="AO48" i="1"/>
  <c r="BC48" i="1" s="1"/>
  <c r="AG48" i="1"/>
  <c r="AU48" i="1" s="1"/>
  <c r="AR48" i="1"/>
  <c r="BF48" i="1" s="1"/>
  <c r="AP48" i="1"/>
  <c r="BD48" i="1" s="1"/>
  <c r="AE48" i="1"/>
  <c r="AJ48" i="1"/>
  <c r="AX48" i="1" s="1"/>
  <c r="AQ48" i="1"/>
  <c r="BE48" i="1" s="1"/>
  <c r="AK48" i="1"/>
  <c r="AY48" i="1" s="1"/>
  <c r="AI48" i="1"/>
  <c r="AW48" i="1" s="1"/>
  <c r="AQ19" i="1"/>
  <c r="BE19" i="1" s="1"/>
  <c r="AQ10" i="1"/>
  <c r="BE10" i="1" s="1"/>
  <c r="AR35" i="1"/>
  <c r="BF35" i="1" s="1"/>
  <c r="AP12" i="1"/>
  <c r="BD12" i="1" s="1"/>
  <c r="AF12" i="1"/>
  <c r="AT12" i="1" s="1"/>
  <c r="AP18" i="1"/>
  <c r="BD18" i="1" s="1"/>
  <c r="AF18" i="1"/>
  <c r="AT18" i="1" s="1"/>
  <c r="AP19" i="1"/>
  <c r="BD19" i="1" s="1"/>
  <c r="AF19" i="1"/>
  <c r="AT19" i="1" s="1"/>
  <c r="AI23" i="1"/>
  <c r="AW23" i="1" s="1"/>
  <c r="AF23" i="1"/>
  <c r="AT23" i="1" s="1"/>
  <c r="AE11" i="1"/>
  <c r="AF11" i="1"/>
  <c r="AT11" i="1" s="1"/>
  <c r="AE21" i="1"/>
  <c r="AF21" i="1"/>
  <c r="AT21" i="1" s="1"/>
  <c r="AR24" i="1"/>
  <c r="BF24" i="1" s="1"/>
  <c r="AF24" i="1"/>
  <c r="AT24" i="1" s="1"/>
  <c r="AH25" i="1"/>
  <c r="AV25" i="1" s="1"/>
  <c r="AF25" i="1"/>
  <c r="AT25" i="1" s="1"/>
  <c r="AE25" i="1"/>
  <c r="AN9" i="1"/>
  <c r="BB9" i="1" s="1"/>
  <c r="AF9" i="1"/>
  <c r="AT9" i="1" s="1"/>
  <c r="AR16" i="1"/>
  <c r="BF16" i="1" s="1"/>
  <c r="AF16" i="1"/>
  <c r="AT16" i="1" s="1"/>
  <c r="AP35" i="1"/>
  <c r="BD35" i="1" s="1"/>
  <c r="AJ6" i="1"/>
  <c r="AX6" i="1" s="1"/>
  <c r="AI6" i="1"/>
  <c r="AW6" i="1" s="1"/>
  <c r="AH6" i="1"/>
  <c r="AV6" i="1" s="1"/>
  <c r="AR6" i="1"/>
  <c r="BF6" i="1" s="1"/>
  <c r="AQ6" i="1"/>
  <c r="BE6" i="1" s="1"/>
  <c r="AO6" i="1"/>
  <c r="BC6" i="1" s="1"/>
  <c r="AN6" i="1"/>
  <c r="BB6" i="1" s="1"/>
  <c r="AM6" i="1"/>
  <c r="BA6" i="1" s="1"/>
  <c r="AG6" i="1"/>
  <c r="AU6" i="1" s="1"/>
  <c r="AP6" i="1"/>
  <c r="BD6" i="1" s="1"/>
  <c r="AP20" i="1"/>
  <c r="BD20" i="1" s="1"/>
  <c r="AF20" i="1"/>
  <c r="AT20" i="1" s="1"/>
  <c r="AK26" i="1"/>
  <c r="AY26" i="1" s="1"/>
  <c r="AF26" i="1"/>
  <c r="AT26" i="1" s="1"/>
  <c r="AI19" i="1"/>
  <c r="AW19" i="1" s="1"/>
  <c r="AG26" i="1"/>
  <c r="AU26" i="1" s="1"/>
  <c r="AM8" i="1"/>
  <c r="BA8" i="1" s="1"/>
  <c r="AF8" i="1"/>
  <c r="AT8" i="1" s="1"/>
  <c r="AM35" i="1"/>
  <c r="BA35" i="1" s="1"/>
  <c r="AE19" i="1"/>
  <c r="AK18" i="1"/>
  <c r="AY18" i="1" s="1"/>
  <c r="AN21" i="1"/>
  <c r="BB21" i="1" s="1"/>
  <c r="AN13" i="1"/>
  <c r="BB13" i="1" s="1"/>
  <c r="AF13" i="1"/>
  <c r="AT13" i="1" s="1"/>
  <c r="AP10" i="1"/>
  <c r="BD10" i="1" s="1"/>
  <c r="AR19" i="1"/>
  <c r="BF19" i="1" s="1"/>
  <c r="AE22" i="1"/>
  <c r="AK19" i="1"/>
  <c r="AY19" i="1" s="1"/>
  <c r="AR22" i="1"/>
  <c r="BF22" i="1" s="1"/>
  <c r="AG19" i="1"/>
  <c r="AU19" i="1" s="1"/>
  <c r="AH17" i="1"/>
  <c r="AV17" i="1" s="1"/>
  <c r="AF17" i="1"/>
  <c r="AT17" i="1" s="1"/>
  <c r="AP14" i="1"/>
  <c r="BD14" i="1" s="1"/>
  <c r="AF14" i="1"/>
  <c r="AT14" i="1" s="1"/>
  <c r="AM27" i="1"/>
  <c r="BA27" i="1" s="1"/>
  <c r="AF27" i="1"/>
  <c r="AT27" i="1" s="1"/>
  <c r="AI15" i="1"/>
  <c r="AW15" i="1" s="1"/>
  <c r="AF15" i="1"/>
  <c r="AT15" i="1" s="1"/>
  <c r="AH19" i="1"/>
  <c r="AV19" i="1" s="1"/>
  <c r="AG35" i="1"/>
  <c r="AU35" i="1" s="1"/>
  <c r="AM50" i="1"/>
  <c r="AM15" i="1"/>
  <c r="BA15" i="1" s="1"/>
  <c r="AK11" i="1"/>
  <c r="AY11" i="1" s="1"/>
  <c r="AI21" i="1"/>
  <c r="AW21" i="1" s="1"/>
  <c r="AP26" i="1"/>
  <c r="BD26" i="1" s="1"/>
  <c r="AJ11" i="1"/>
  <c r="AX11" i="1" s="1"/>
  <c r="AK20" i="1"/>
  <c r="AY20" i="1" s="1"/>
  <c r="AE15" i="1"/>
  <c r="AK8" i="1"/>
  <c r="AY8" i="1" s="1"/>
  <c r="AH11" i="1"/>
  <c r="AV11" i="1" s="1"/>
  <c r="AK24" i="1"/>
  <c r="AY24" i="1" s="1"/>
  <c r="AH15" i="1"/>
  <c r="AV15" i="1" s="1"/>
  <c r="AH20" i="1"/>
  <c r="AV20" i="1" s="1"/>
  <c r="AN11" i="1"/>
  <c r="BB11" i="1" s="1"/>
  <c r="AN23" i="1"/>
  <c r="BB23" i="1" s="1"/>
  <c r="AE7" i="1"/>
  <c r="AP8" i="1"/>
  <c r="BD8" i="1" s="1"/>
  <c r="AH23" i="1"/>
  <c r="AV23" i="1" s="1"/>
  <c r="AR11" i="1"/>
  <c r="BF11" i="1" s="1"/>
  <c r="AE23" i="1"/>
  <c r="AF49" i="1"/>
  <c r="AT49" i="1" s="1"/>
  <c r="AJ19" i="1"/>
  <c r="AX19" i="1" s="1"/>
  <c r="AN35" i="1"/>
  <c r="BB35" i="1" s="1"/>
  <c r="AO35" i="1"/>
  <c r="BC35" i="1" s="1"/>
  <c r="AR49" i="1"/>
  <c r="BF49" i="1" s="1"/>
  <c r="AI49" i="1"/>
  <c r="AW49" i="1" s="1"/>
  <c r="AK49" i="1"/>
  <c r="AY49" i="1" s="1"/>
  <c r="AO49" i="1"/>
  <c r="BC49" i="1" s="1"/>
  <c r="AH8" i="1"/>
  <c r="AV8" i="1" s="1"/>
  <c r="AQ11" i="1"/>
  <c r="BE11" i="1" s="1"/>
  <c r="AO11" i="1"/>
  <c r="BC11" i="1" s="1"/>
  <c r="AI11" i="1"/>
  <c r="AW11" i="1" s="1"/>
  <c r="AR23" i="1"/>
  <c r="BF23" i="1" s="1"/>
  <c r="AN49" i="1"/>
  <c r="BB49" i="1" s="1"/>
  <c r="AP49" i="1"/>
  <c r="BD49" i="1" s="1"/>
  <c r="AM9" i="1"/>
  <c r="BA9" i="1" s="1"/>
  <c r="AO17" i="1"/>
  <c r="BC17" i="1" s="1"/>
  <c r="AJ9" i="1"/>
  <c r="AX9" i="1" s="1"/>
  <c r="AO19" i="1"/>
  <c r="BC19" i="1" s="1"/>
  <c r="AE35" i="1"/>
  <c r="AH35" i="1"/>
  <c r="AV35" i="1" s="1"/>
  <c r="AJ35" i="1"/>
  <c r="AX35" i="1" s="1"/>
  <c r="AP9" i="1"/>
  <c r="BD9" i="1" s="1"/>
  <c r="AG16" i="1"/>
  <c r="AU16" i="1" s="1"/>
  <c r="AE27" i="1"/>
  <c r="AQ16" i="1"/>
  <c r="BE16" i="1" s="1"/>
  <c r="AI17" i="1"/>
  <c r="AW17" i="1" s="1"/>
  <c r="AE9" i="1"/>
  <c r="AJ7" i="1"/>
  <c r="AX7" i="1" s="1"/>
  <c r="AK12" i="1"/>
  <c r="AY12" i="1" s="1"/>
  <c r="AO15" i="1"/>
  <c r="BC15" i="1" s="1"/>
  <c r="AG18" i="1"/>
  <c r="AU18" i="1" s="1"/>
  <c r="AN20" i="1"/>
  <c r="BB20" i="1" s="1"/>
  <c r="AK15" i="1"/>
  <c r="AY15" i="1" s="1"/>
  <c r="AG20" i="1"/>
  <c r="AU20" i="1" s="1"/>
  <c r="AR15" i="1"/>
  <c r="BF15" i="1" s="1"/>
  <c r="AK50" i="1"/>
  <c r="AQ50" i="1"/>
  <c r="AI50" i="1"/>
  <c r="AI35" i="1"/>
  <c r="AW35" i="1" s="1"/>
  <c r="AQ35" i="1"/>
  <c r="BE35" i="1" s="1"/>
  <c r="AK35" i="1"/>
  <c r="AY35" i="1" s="1"/>
  <c r="AQ15" i="1"/>
  <c r="BE15" i="1" s="1"/>
  <c r="AJ15" i="1"/>
  <c r="AX15" i="1" s="1"/>
  <c r="AN15" i="1"/>
  <c r="BB15" i="1" s="1"/>
  <c r="AP50" i="1"/>
  <c r="AN50" i="1"/>
  <c r="AG15" i="1"/>
  <c r="AU15" i="1" s="1"/>
  <c r="AP15" i="1"/>
  <c r="BD15" i="1" s="1"/>
  <c r="AH50" i="1"/>
  <c r="AK14" i="1"/>
  <c r="AY14" i="1" s="1"/>
  <c r="AH14" i="1"/>
  <c r="AV14" i="1" s="1"/>
  <c r="AO7" i="1"/>
  <c r="BC7" i="1" s="1"/>
  <c r="AM17" i="1"/>
  <c r="BA17" i="1" s="1"/>
  <c r="AM14" i="1"/>
  <c r="BA14" i="1" s="1"/>
  <c r="AK9" i="1"/>
  <c r="AY9" i="1" s="1"/>
  <c r="AG27" i="1"/>
  <c r="AU27" i="1" s="1"/>
  <c r="AR9" i="1"/>
  <c r="BF9" i="1" s="1"/>
  <c r="AN7" i="1"/>
  <c r="BB7" i="1" s="1"/>
  <c r="AP16" i="1"/>
  <c r="BD16" i="1" s="1"/>
  <c r="AQ17" i="1"/>
  <c r="BE17" i="1" s="1"/>
  <c r="AR27" i="1"/>
  <c r="BF27" i="1" s="1"/>
  <c r="AH9" i="1"/>
  <c r="AV9" i="1" s="1"/>
  <c r="AR7" i="1"/>
  <c r="BF7" i="1" s="1"/>
  <c r="AG9" i="1"/>
  <c r="AU9" i="1" s="1"/>
  <c r="AK16" i="1"/>
  <c r="AY16" i="1" s="1"/>
  <c r="AI27" i="1"/>
  <c r="AW27" i="1" s="1"/>
  <c r="AQ9" i="1"/>
  <c r="BE9" i="1" s="1"/>
  <c r="AJ16" i="1"/>
  <c r="AX16" i="1" s="1"/>
  <c r="AQ27" i="1"/>
  <c r="BE27" i="1" s="1"/>
  <c r="AN17" i="1"/>
  <c r="BB17" i="1" s="1"/>
  <c r="AI9" i="1"/>
  <c r="AW9" i="1" s="1"/>
  <c r="AG34" i="1"/>
  <c r="AU34" i="1" s="1"/>
  <c r="AK34" i="1"/>
  <c r="AY34" i="1" s="1"/>
  <c r="AP34" i="1"/>
  <c r="BD34" i="1" s="1"/>
  <c r="AH34" i="1"/>
  <c r="AV34" i="1" s="1"/>
  <c r="AM34" i="1"/>
  <c r="BA34" i="1" s="1"/>
  <c r="AQ34" i="1"/>
  <c r="BE34" i="1" s="1"/>
  <c r="AE34" i="1"/>
  <c r="AI34" i="1"/>
  <c r="AW34" i="1" s="1"/>
  <c r="AN34" i="1"/>
  <c r="BB34" i="1" s="1"/>
  <c r="AR34" i="1"/>
  <c r="BF34" i="1" s="1"/>
  <c r="AJ34" i="1"/>
  <c r="AX34" i="1" s="1"/>
  <c r="AO34" i="1"/>
  <c r="BC34" i="1" s="1"/>
  <c r="AF34" i="1"/>
  <c r="AT34" i="1" s="1"/>
  <c r="AG10" i="1"/>
  <c r="AU10" i="1" s="1"/>
  <c r="AJ10" i="1"/>
  <c r="AX10" i="1" s="1"/>
  <c r="AR10" i="1"/>
  <c r="BF10" i="1" s="1"/>
  <c r="AI10" i="1"/>
  <c r="AW10" i="1" s="1"/>
  <c r="AN10" i="1"/>
  <c r="BB10" i="1" s="1"/>
  <c r="AE10" i="1"/>
  <c r="AO10" i="1"/>
  <c r="BC10" i="1" s="1"/>
  <c r="AG42" i="1"/>
  <c r="AU42" i="1" s="1"/>
  <c r="AK42" i="1"/>
  <c r="AY42" i="1" s="1"/>
  <c r="AP42" i="1"/>
  <c r="BD42" i="1" s="1"/>
  <c r="AH42" i="1"/>
  <c r="AV42" i="1" s="1"/>
  <c r="AM42" i="1"/>
  <c r="BA42" i="1" s="1"/>
  <c r="AQ42" i="1"/>
  <c r="BE42" i="1" s="1"/>
  <c r="AE42" i="1"/>
  <c r="AI42" i="1"/>
  <c r="AW42" i="1" s="1"/>
  <c r="AN42" i="1"/>
  <c r="BB42" i="1" s="1"/>
  <c r="AR42" i="1"/>
  <c r="BF42" i="1" s="1"/>
  <c r="AF42" i="1"/>
  <c r="AT42" i="1" s="1"/>
  <c r="AJ42" i="1"/>
  <c r="AX42" i="1" s="1"/>
  <c r="AO42" i="1"/>
  <c r="BC42" i="1" s="1"/>
  <c r="AJ22" i="1"/>
  <c r="AX22" i="1" s="1"/>
  <c r="AG24" i="1"/>
  <c r="AU24" i="1" s="1"/>
  <c r="AP22" i="1"/>
  <c r="BD22" i="1" s="1"/>
  <c r="AI25" i="1"/>
  <c r="AW25" i="1" s="1"/>
  <c r="AM7" i="1"/>
  <c r="BA7" i="1" s="1"/>
  <c r="AH7" i="1"/>
  <c r="AV7" i="1" s="1"/>
  <c r="AQ7" i="1"/>
  <c r="BE7" i="1" s="1"/>
  <c r="AK7" i="1"/>
  <c r="AY7" i="1" s="1"/>
  <c r="AP7" i="1"/>
  <c r="BD7" i="1" s="1"/>
  <c r="AG7" i="1"/>
  <c r="AU7" i="1" s="1"/>
  <c r="AQ28" i="1"/>
  <c r="BE28" i="1" s="1"/>
  <c r="AM28" i="1"/>
  <c r="BA28" i="1" s="1"/>
  <c r="AH28" i="1"/>
  <c r="AV28" i="1" s="1"/>
  <c r="AP28" i="1"/>
  <c r="BD28" i="1" s="1"/>
  <c r="AG28" i="1"/>
  <c r="AU28" i="1" s="1"/>
  <c r="AO28" i="1"/>
  <c r="BC28" i="1" s="1"/>
  <c r="AN28" i="1"/>
  <c r="BB28" i="1" s="1"/>
  <c r="AE28" i="1"/>
  <c r="AR28" i="1"/>
  <c r="BF28" i="1" s="1"/>
  <c r="AI28" i="1"/>
  <c r="AW28" i="1" s="1"/>
  <c r="AG47" i="1"/>
  <c r="AU47" i="1" s="1"/>
  <c r="AK47" i="1"/>
  <c r="AY47" i="1" s="1"/>
  <c r="AP47" i="1"/>
  <c r="BD47" i="1" s="1"/>
  <c r="AH47" i="1"/>
  <c r="AV47" i="1" s="1"/>
  <c r="AM47" i="1"/>
  <c r="BA47" i="1" s="1"/>
  <c r="AQ47" i="1"/>
  <c r="BE47" i="1" s="1"/>
  <c r="AN47" i="1"/>
  <c r="BB47" i="1" s="1"/>
  <c r="AF47" i="1"/>
  <c r="AT47" i="1" s="1"/>
  <c r="AO47" i="1"/>
  <c r="BC47" i="1" s="1"/>
  <c r="AI47" i="1"/>
  <c r="AW47" i="1" s="1"/>
  <c r="AR47" i="1"/>
  <c r="BF47" i="1" s="1"/>
  <c r="AJ47" i="1"/>
  <c r="AX47" i="1" s="1"/>
  <c r="AO27" i="1"/>
  <c r="BC27" i="1" s="1"/>
  <c r="AP27" i="1"/>
  <c r="BD27" i="1" s="1"/>
  <c r="AH27" i="1"/>
  <c r="AV27" i="1" s="1"/>
  <c r="AJ27" i="1"/>
  <c r="AX27" i="1" s="1"/>
  <c r="AG30" i="1"/>
  <c r="AU30" i="1" s="1"/>
  <c r="AK30" i="1"/>
  <c r="AY30" i="1" s="1"/>
  <c r="AP30" i="1"/>
  <c r="BD30" i="1" s="1"/>
  <c r="AH30" i="1"/>
  <c r="AV30" i="1" s="1"/>
  <c r="AM30" i="1"/>
  <c r="BA30" i="1" s="1"/>
  <c r="AQ30" i="1"/>
  <c r="BE30" i="1" s="1"/>
  <c r="AE30" i="1"/>
  <c r="AI30" i="1"/>
  <c r="AW30" i="1" s="1"/>
  <c r="AN30" i="1"/>
  <c r="BB30" i="1" s="1"/>
  <c r="AR30" i="1"/>
  <c r="BF30" i="1" s="1"/>
  <c r="AO30" i="1"/>
  <c r="BC30" i="1" s="1"/>
  <c r="AJ30" i="1"/>
  <c r="AX30" i="1" s="1"/>
  <c r="AF30" i="1"/>
  <c r="AT30" i="1" s="1"/>
  <c r="AE16" i="1"/>
  <c r="AH16" i="1"/>
  <c r="AV16" i="1" s="1"/>
  <c r="AI16" i="1"/>
  <c r="AW16" i="1" s="1"/>
  <c r="AO16" i="1"/>
  <c r="BC16" i="1" s="1"/>
  <c r="AN16" i="1"/>
  <c r="BB16" i="1" s="1"/>
  <c r="AG13" i="1"/>
  <c r="AU13" i="1" s="1"/>
  <c r="AH13" i="1"/>
  <c r="AV13" i="1" s="1"/>
  <c r="AK13" i="1"/>
  <c r="AY13" i="1" s="1"/>
  <c r="AQ13" i="1"/>
  <c r="BE13" i="1" s="1"/>
  <c r="AM13" i="1"/>
  <c r="BA13" i="1" s="1"/>
  <c r="AH37" i="1"/>
  <c r="AV37" i="1" s="1"/>
  <c r="AM37" i="1"/>
  <c r="BA37" i="1" s="1"/>
  <c r="AQ37" i="1"/>
  <c r="BE37" i="1" s="1"/>
  <c r="AE37" i="1"/>
  <c r="AI37" i="1"/>
  <c r="AW37" i="1" s="1"/>
  <c r="AN37" i="1"/>
  <c r="BB37" i="1" s="1"/>
  <c r="AR37" i="1"/>
  <c r="BF37" i="1" s="1"/>
  <c r="AF37" i="1"/>
  <c r="AT37" i="1" s="1"/>
  <c r="AJ37" i="1"/>
  <c r="AX37" i="1" s="1"/>
  <c r="AO37" i="1"/>
  <c r="BC37" i="1" s="1"/>
  <c r="AG37" i="1"/>
  <c r="AU37" i="1" s="1"/>
  <c r="AK37" i="1"/>
  <c r="AY37" i="1" s="1"/>
  <c r="AP37" i="1"/>
  <c r="BD37" i="1" s="1"/>
  <c r="AF39" i="1"/>
  <c r="AT39" i="1" s="1"/>
  <c r="AJ39" i="1"/>
  <c r="AX39" i="1" s="1"/>
  <c r="AO39" i="1"/>
  <c r="BC39" i="1" s="1"/>
  <c r="AG39" i="1"/>
  <c r="AU39" i="1" s="1"/>
  <c r="AK39" i="1"/>
  <c r="AY39" i="1" s="1"/>
  <c r="AP39" i="1"/>
  <c r="BD39" i="1" s="1"/>
  <c r="AH39" i="1"/>
  <c r="AV39" i="1" s="1"/>
  <c r="AM39" i="1"/>
  <c r="BA39" i="1" s="1"/>
  <c r="AQ39" i="1"/>
  <c r="BE39" i="1" s="1"/>
  <c r="AI39" i="1"/>
  <c r="AW39" i="1" s="1"/>
  <c r="AN39" i="1"/>
  <c r="BB39" i="1" s="1"/>
  <c r="AE39" i="1"/>
  <c r="AR39" i="1"/>
  <c r="BF39" i="1" s="1"/>
  <c r="AO13" i="1"/>
  <c r="BC13" i="1" s="1"/>
  <c r="AP25" i="1"/>
  <c r="BD25" i="1" s="1"/>
  <c r="AP13" i="1"/>
  <c r="BD13" i="1" s="1"/>
  <c r="AG25" i="1"/>
  <c r="AU25" i="1" s="1"/>
  <c r="AM24" i="1"/>
  <c r="BA24" i="1" s="1"/>
  <c r="AO22" i="1"/>
  <c r="BC22" i="1" s="1"/>
  <c r="AE40" i="1"/>
  <c r="AI40" i="1"/>
  <c r="AW40" i="1" s="1"/>
  <c r="AN40" i="1"/>
  <c r="BB40" i="1" s="1"/>
  <c r="AR40" i="1"/>
  <c r="BF40" i="1" s="1"/>
  <c r="AF40" i="1"/>
  <c r="AT40" i="1" s="1"/>
  <c r="AJ40" i="1"/>
  <c r="AX40" i="1" s="1"/>
  <c r="AO40" i="1"/>
  <c r="BC40" i="1" s="1"/>
  <c r="AG40" i="1"/>
  <c r="AU40" i="1" s="1"/>
  <c r="AK40" i="1"/>
  <c r="AY40" i="1" s="1"/>
  <c r="AP40" i="1"/>
  <c r="BD40" i="1" s="1"/>
  <c r="AM40" i="1"/>
  <c r="BA40" i="1" s="1"/>
  <c r="AQ40" i="1"/>
  <c r="BE40" i="1" s="1"/>
  <c r="AH40" i="1"/>
  <c r="AV40" i="1" s="1"/>
  <c r="AG14" i="1"/>
  <c r="AU14" i="1" s="1"/>
  <c r="AJ14" i="1"/>
  <c r="AX14" i="1" s="1"/>
  <c r="AE14" i="1"/>
  <c r="AO14" i="1"/>
  <c r="BC14" i="1" s="1"/>
  <c r="AN14" i="1"/>
  <c r="BB14" i="1" s="1"/>
  <c r="AR14" i="1"/>
  <c r="BF14" i="1" s="1"/>
  <c r="AI14" i="1"/>
  <c r="AW14" i="1" s="1"/>
  <c r="AH33" i="1"/>
  <c r="AV33" i="1" s="1"/>
  <c r="AM33" i="1"/>
  <c r="BA33" i="1" s="1"/>
  <c r="AQ33" i="1"/>
  <c r="BE33" i="1" s="1"/>
  <c r="AE33" i="1"/>
  <c r="AI33" i="1"/>
  <c r="AW33" i="1" s="1"/>
  <c r="AN33" i="1"/>
  <c r="BB33" i="1" s="1"/>
  <c r="AR33" i="1"/>
  <c r="BF33" i="1" s="1"/>
  <c r="AF33" i="1"/>
  <c r="AT33" i="1" s="1"/>
  <c r="AJ33" i="1"/>
  <c r="AX33" i="1" s="1"/>
  <c r="AO33" i="1"/>
  <c r="BC33" i="1" s="1"/>
  <c r="AG33" i="1"/>
  <c r="AU33" i="1" s="1"/>
  <c r="AK33" i="1"/>
  <c r="AY33" i="1" s="1"/>
  <c r="AP33" i="1"/>
  <c r="BD33" i="1" s="1"/>
  <c r="AI7" i="1"/>
  <c r="AW7" i="1" s="1"/>
  <c r="AQ14" i="1"/>
  <c r="BE14" i="1" s="1"/>
  <c r="AH10" i="1"/>
  <c r="AV10" i="1" s="1"/>
  <c r="AI13" i="1"/>
  <c r="AW13" i="1" s="1"/>
  <c r="AK17" i="1"/>
  <c r="AY17" i="1" s="1"/>
  <c r="AQ22" i="1"/>
  <c r="BE22" i="1" s="1"/>
  <c r="AN27" i="1"/>
  <c r="BB27" i="1" s="1"/>
  <c r="AK22" i="1"/>
  <c r="AY22" i="1" s="1"/>
  <c r="AG17" i="1"/>
  <c r="AU17" i="1" s="1"/>
  <c r="AO23" i="1"/>
  <c r="BC23" i="1" s="1"/>
  <c r="AM25" i="1"/>
  <c r="BA25" i="1" s="1"/>
  <c r="AK27" i="1"/>
  <c r="AY27" i="1" s="1"/>
  <c r="AE17" i="1"/>
  <c r="AM16" i="1"/>
  <c r="BA16" i="1" s="1"/>
  <c r="AH22" i="1"/>
  <c r="AV22" i="1" s="1"/>
  <c r="AO9" i="1"/>
  <c r="BC9" i="1" s="1"/>
  <c r="AJ17" i="1"/>
  <c r="AX17" i="1" s="1"/>
  <c r="AG49" i="1"/>
  <c r="AU49" i="1" s="1"/>
  <c r="AH46" i="1"/>
  <c r="AV46" i="1" s="1"/>
  <c r="AM46" i="1"/>
  <c r="BA46" i="1" s="1"/>
  <c r="AQ46" i="1"/>
  <c r="BE46" i="1" s="1"/>
  <c r="AE46" i="1"/>
  <c r="AI46" i="1"/>
  <c r="AW46" i="1" s="1"/>
  <c r="AN46" i="1"/>
  <c r="BB46" i="1" s="1"/>
  <c r="AR46" i="1"/>
  <c r="BF46" i="1" s="1"/>
  <c r="AJ46" i="1"/>
  <c r="AX46" i="1" s="1"/>
  <c r="AK46" i="1"/>
  <c r="AY46" i="1" s="1"/>
  <c r="AG46" i="1"/>
  <c r="AU46" i="1" s="1"/>
  <c r="AF46" i="1"/>
  <c r="AO46" i="1"/>
  <c r="BC46" i="1" s="1"/>
  <c r="AP46" i="1"/>
  <c r="BD46" i="1" s="1"/>
  <c r="AJ20" i="1"/>
  <c r="AX20" i="1" s="1"/>
  <c r="AR20" i="1"/>
  <c r="BF20" i="1" s="1"/>
  <c r="AE20" i="1"/>
  <c r="AM20" i="1"/>
  <c r="BA20" i="1" s="1"/>
  <c r="AI20" i="1"/>
  <c r="AW20" i="1" s="1"/>
  <c r="AQ20" i="1"/>
  <c r="BE20" i="1" s="1"/>
  <c r="AO20" i="1"/>
  <c r="BC20" i="1" s="1"/>
  <c r="AG12" i="1"/>
  <c r="AU12" i="1" s="1"/>
  <c r="AI12" i="1"/>
  <c r="AW12" i="1" s="1"/>
  <c r="AO12" i="1"/>
  <c r="BC12" i="1" s="1"/>
  <c r="AE12" i="1"/>
  <c r="AM12" i="1"/>
  <c r="BA12" i="1" s="1"/>
  <c r="AN12" i="1"/>
  <c r="BB12" i="1" s="1"/>
  <c r="AH12" i="1"/>
  <c r="AV12" i="1" s="1"/>
  <c r="AQ12" i="1"/>
  <c r="BE12" i="1" s="1"/>
  <c r="AJ12" i="1"/>
  <c r="AX12" i="1" s="1"/>
  <c r="AR12" i="1"/>
  <c r="BF12" i="1" s="1"/>
  <c r="AE45" i="1"/>
  <c r="AI45" i="1"/>
  <c r="AW45" i="1" s="1"/>
  <c r="AN45" i="1"/>
  <c r="BB45" i="1" s="1"/>
  <c r="AR45" i="1"/>
  <c r="BF45" i="1" s="1"/>
  <c r="AF45" i="1"/>
  <c r="AT45" i="1" s="1"/>
  <c r="AJ45" i="1"/>
  <c r="AX45" i="1" s="1"/>
  <c r="AO45" i="1"/>
  <c r="BC45" i="1" s="1"/>
  <c r="AG45" i="1"/>
  <c r="AU45" i="1" s="1"/>
  <c r="AP45" i="1"/>
  <c r="BD45" i="1" s="1"/>
  <c r="AH45" i="1"/>
  <c r="AV45" i="1" s="1"/>
  <c r="AQ45" i="1"/>
  <c r="BE45" i="1" s="1"/>
  <c r="AK45" i="1"/>
  <c r="AY45" i="1" s="1"/>
  <c r="AM45" i="1"/>
  <c r="BA45" i="1" s="1"/>
  <c r="AH29" i="1"/>
  <c r="AV29" i="1" s="1"/>
  <c r="AM29" i="1"/>
  <c r="BA29" i="1" s="1"/>
  <c r="AQ29" i="1"/>
  <c r="BE29" i="1" s="1"/>
  <c r="AE29" i="1"/>
  <c r="AI29" i="1"/>
  <c r="AW29" i="1" s="1"/>
  <c r="AN29" i="1"/>
  <c r="BB29" i="1" s="1"/>
  <c r="AR29" i="1"/>
  <c r="BF29" i="1" s="1"/>
  <c r="AF29" i="1"/>
  <c r="AT29" i="1" s="1"/>
  <c r="AJ29" i="1"/>
  <c r="AX29" i="1" s="1"/>
  <c r="AO29" i="1"/>
  <c r="BC29" i="1" s="1"/>
  <c r="AK29" i="1"/>
  <c r="AY29" i="1" s="1"/>
  <c r="AP29" i="1"/>
  <c r="BD29" i="1" s="1"/>
  <c r="AG29" i="1"/>
  <c r="AU29" i="1" s="1"/>
  <c r="AG50" i="1"/>
  <c r="AF50" i="1"/>
  <c r="AJ50" i="1"/>
  <c r="AO50" i="1"/>
  <c r="AE18" i="1"/>
  <c r="AI18" i="1"/>
  <c r="AW18" i="1" s="1"/>
  <c r="AO18" i="1"/>
  <c r="BC18" i="1" s="1"/>
  <c r="AH18" i="1"/>
  <c r="AV18" i="1" s="1"/>
  <c r="AJ18" i="1"/>
  <c r="AX18" i="1" s="1"/>
  <c r="AQ18" i="1"/>
  <c r="BE18" i="1" s="1"/>
  <c r="AN18" i="1"/>
  <c r="BB18" i="1" s="1"/>
  <c r="AM18" i="1"/>
  <c r="BA18" i="1" s="1"/>
  <c r="AR18" i="1"/>
  <c r="BF18" i="1" s="1"/>
  <c r="AF31" i="1"/>
  <c r="AT31" i="1" s="1"/>
  <c r="AJ31" i="1"/>
  <c r="AX31" i="1" s="1"/>
  <c r="AO31" i="1"/>
  <c r="BC31" i="1" s="1"/>
  <c r="AG31" i="1"/>
  <c r="AU31" i="1" s="1"/>
  <c r="AK31" i="1"/>
  <c r="AY31" i="1" s="1"/>
  <c r="AP31" i="1"/>
  <c r="BD31" i="1" s="1"/>
  <c r="AH31" i="1"/>
  <c r="AV31" i="1" s="1"/>
  <c r="AM31" i="1"/>
  <c r="BA31" i="1" s="1"/>
  <c r="AQ31" i="1"/>
  <c r="BE31" i="1" s="1"/>
  <c r="AR31" i="1"/>
  <c r="BF31" i="1" s="1"/>
  <c r="AE31" i="1"/>
  <c r="AI31" i="1"/>
  <c r="AW31" i="1" s="1"/>
  <c r="AN31" i="1"/>
  <c r="BB31" i="1" s="1"/>
  <c r="AG38" i="1"/>
  <c r="AU38" i="1" s="1"/>
  <c r="AK38" i="1"/>
  <c r="AY38" i="1" s="1"/>
  <c r="AP38" i="1"/>
  <c r="BD38" i="1" s="1"/>
  <c r="AH38" i="1"/>
  <c r="AV38" i="1" s="1"/>
  <c r="AM38" i="1"/>
  <c r="BA38" i="1" s="1"/>
  <c r="AQ38" i="1"/>
  <c r="BE38" i="1" s="1"/>
  <c r="AE38" i="1"/>
  <c r="AI38" i="1"/>
  <c r="AW38" i="1" s="1"/>
  <c r="AN38" i="1"/>
  <c r="BB38" i="1" s="1"/>
  <c r="AR38" i="1"/>
  <c r="BF38" i="1" s="1"/>
  <c r="AF38" i="1"/>
  <c r="AT38" i="1" s="1"/>
  <c r="AJ38" i="1"/>
  <c r="AX38" i="1" s="1"/>
  <c r="AO38" i="1"/>
  <c r="BC38" i="1" s="1"/>
  <c r="AE24" i="1"/>
  <c r="AO24" i="1"/>
  <c r="BC24" i="1" s="1"/>
  <c r="AH24" i="1"/>
  <c r="AV24" i="1" s="1"/>
  <c r="AI24" i="1"/>
  <c r="AW24" i="1" s="1"/>
  <c r="AN24" i="1"/>
  <c r="BB24" i="1" s="1"/>
  <c r="AE32" i="1"/>
  <c r="AI32" i="1"/>
  <c r="AW32" i="1" s="1"/>
  <c r="AN32" i="1"/>
  <c r="BB32" i="1" s="1"/>
  <c r="AR32" i="1"/>
  <c r="BF32" i="1" s="1"/>
  <c r="AF32" i="1"/>
  <c r="AT32" i="1" s="1"/>
  <c r="AJ32" i="1"/>
  <c r="AX32" i="1" s="1"/>
  <c r="AO32" i="1"/>
  <c r="BC32" i="1" s="1"/>
  <c r="AG32" i="1"/>
  <c r="AU32" i="1" s="1"/>
  <c r="AK32" i="1"/>
  <c r="AY32" i="1" s="1"/>
  <c r="AP32" i="1"/>
  <c r="BD32" i="1" s="1"/>
  <c r="AH32" i="1"/>
  <c r="AV32" i="1" s="1"/>
  <c r="AM32" i="1"/>
  <c r="BA32" i="1" s="1"/>
  <c r="AQ32" i="1"/>
  <c r="BE32" i="1" s="1"/>
  <c r="AK10" i="1"/>
  <c r="AY10" i="1" s="1"/>
  <c r="AM10" i="1"/>
  <c r="BA10" i="1" s="1"/>
  <c r="AJ13" i="1"/>
  <c r="AX13" i="1" s="1"/>
  <c r="AE13" i="1"/>
  <c r="AP24" i="1"/>
  <c r="BD24" i="1" s="1"/>
  <c r="AK25" i="1"/>
  <c r="AY25" i="1" s="1"/>
  <c r="AG22" i="1"/>
  <c r="AU22" i="1" s="1"/>
  <c r="AM22" i="1"/>
  <c r="BA22" i="1" s="1"/>
  <c r="AJ24" i="1"/>
  <c r="AX24" i="1" s="1"/>
  <c r="AR17" i="1"/>
  <c r="BF17" i="1" s="1"/>
  <c r="AR25" i="1"/>
  <c r="BF25" i="1" s="1"/>
  <c r="AN22" i="1"/>
  <c r="BB22" i="1" s="1"/>
  <c r="AO25" i="1"/>
  <c r="BC25" i="1" s="1"/>
  <c r="AP17" i="1"/>
  <c r="BD17" i="1" s="1"/>
  <c r="AG8" i="1"/>
  <c r="AU8" i="1" s="1"/>
  <c r="AE8" i="1"/>
  <c r="AN8" i="1"/>
  <c r="BB8" i="1" s="1"/>
  <c r="AO8" i="1"/>
  <c r="BC8" i="1" s="1"/>
  <c r="AR8" i="1"/>
  <c r="BF8" i="1" s="1"/>
  <c r="AI8" i="1"/>
  <c r="AW8" i="1" s="1"/>
  <c r="AJ8" i="1"/>
  <c r="AX8" i="1" s="1"/>
  <c r="AK23" i="1"/>
  <c r="AY23" i="1" s="1"/>
  <c r="AM23" i="1"/>
  <c r="BA23" i="1" s="1"/>
  <c r="AG23" i="1"/>
  <c r="AU23" i="1" s="1"/>
  <c r="AP23" i="1"/>
  <c r="BD23" i="1" s="1"/>
  <c r="AJ23" i="1"/>
  <c r="AX23" i="1" s="1"/>
  <c r="AQ23" i="1"/>
  <c r="BE23" i="1" s="1"/>
  <c r="AP11" i="1"/>
  <c r="BD11" i="1" s="1"/>
  <c r="AG11" i="1"/>
  <c r="AU11" i="1" s="1"/>
  <c r="AM11" i="1"/>
  <c r="BA11" i="1" s="1"/>
  <c r="AH41" i="1"/>
  <c r="AV41" i="1" s="1"/>
  <c r="AM41" i="1"/>
  <c r="BA41" i="1" s="1"/>
  <c r="AQ41" i="1"/>
  <c r="BE41" i="1" s="1"/>
  <c r="AE41" i="1"/>
  <c r="AI41" i="1"/>
  <c r="AW41" i="1" s="1"/>
  <c r="AN41" i="1"/>
  <c r="BB41" i="1" s="1"/>
  <c r="AR41" i="1"/>
  <c r="BF41" i="1" s="1"/>
  <c r="AF41" i="1"/>
  <c r="AT41" i="1" s="1"/>
  <c r="AJ41" i="1"/>
  <c r="AX41" i="1" s="1"/>
  <c r="AO41" i="1"/>
  <c r="BC41" i="1" s="1"/>
  <c r="AP41" i="1"/>
  <c r="BD41" i="1" s="1"/>
  <c r="AG41" i="1"/>
  <c r="AU41" i="1" s="1"/>
  <c r="AK41" i="1"/>
  <c r="AY41" i="1" s="1"/>
  <c r="AE36" i="1"/>
  <c r="AI36" i="1"/>
  <c r="AW36" i="1" s="1"/>
  <c r="AN36" i="1"/>
  <c r="BB36" i="1" s="1"/>
  <c r="AR36" i="1"/>
  <c r="BF36" i="1" s="1"/>
  <c r="AF36" i="1"/>
  <c r="AT36" i="1" s="1"/>
  <c r="AJ36" i="1"/>
  <c r="AX36" i="1" s="1"/>
  <c r="AO36" i="1"/>
  <c r="BC36" i="1" s="1"/>
  <c r="AG36" i="1"/>
  <c r="AU36" i="1" s="1"/>
  <c r="AK36" i="1"/>
  <c r="AY36" i="1" s="1"/>
  <c r="AP36" i="1"/>
  <c r="BD36" i="1" s="1"/>
  <c r="AQ36" i="1"/>
  <c r="BE36" i="1" s="1"/>
  <c r="AH36" i="1"/>
  <c r="AV36" i="1" s="1"/>
  <c r="AM36" i="1"/>
  <c r="BA36" i="1" s="1"/>
  <c r="AH49" i="1"/>
  <c r="AV49" i="1" s="1"/>
  <c r="AM49" i="1"/>
  <c r="BA49" i="1" s="1"/>
  <c r="AQ49" i="1"/>
  <c r="BE49" i="1" s="1"/>
  <c r="AH21" i="1"/>
  <c r="AV21" i="1" s="1"/>
  <c r="AO21" i="1"/>
  <c r="BC21" i="1" s="1"/>
  <c r="AJ21" i="1"/>
  <c r="AX21" i="1" s="1"/>
  <c r="AP21" i="1"/>
  <c r="BD21" i="1" s="1"/>
  <c r="AM21" i="1"/>
  <c r="BA21" i="1" s="1"/>
  <c r="AK21" i="1"/>
  <c r="AY21" i="1" s="1"/>
  <c r="AQ21" i="1"/>
  <c r="BE21" i="1" s="1"/>
  <c r="AG21" i="1"/>
  <c r="AU21" i="1" s="1"/>
  <c r="AE44" i="1"/>
  <c r="AI44" i="1"/>
  <c r="AW44" i="1" s="1"/>
  <c r="AN44" i="1"/>
  <c r="BB44" i="1" s="1"/>
  <c r="AF44" i="1"/>
  <c r="AT44" i="1" s="1"/>
  <c r="AJ44" i="1"/>
  <c r="AX44" i="1" s="1"/>
  <c r="AO44" i="1"/>
  <c r="BC44" i="1" s="1"/>
  <c r="AG44" i="1"/>
  <c r="AU44" i="1" s="1"/>
  <c r="AK44" i="1"/>
  <c r="AY44" i="1" s="1"/>
  <c r="AP44" i="1"/>
  <c r="BD44" i="1" s="1"/>
  <c r="AH44" i="1"/>
  <c r="AV44" i="1" s="1"/>
  <c r="AM44" i="1"/>
  <c r="BA44" i="1" s="1"/>
  <c r="AQ44" i="1"/>
  <c r="BE44" i="1" s="1"/>
  <c r="AR44" i="1"/>
  <c r="BF44" i="1" s="1"/>
  <c r="AF43" i="1"/>
  <c r="AT43" i="1" s="1"/>
  <c r="AJ43" i="1"/>
  <c r="AX43" i="1" s="1"/>
  <c r="AO43" i="1"/>
  <c r="BC43" i="1" s="1"/>
  <c r="AG43" i="1"/>
  <c r="AU43" i="1" s="1"/>
  <c r="AK43" i="1"/>
  <c r="AY43" i="1" s="1"/>
  <c r="AP43" i="1"/>
  <c r="BD43" i="1" s="1"/>
  <c r="AH43" i="1"/>
  <c r="AV43" i="1" s="1"/>
  <c r="AM43" i="1"/>
  <c r="BA43" i="1" s="1"/>
  <c r="AQ43" i="1"/>
  <c r="BE43" i="1" s="1"/>
  <c r="AE43" i="1"/>
  <c r="AI43" i="1"/>
  <c r="AW43" i="1" s="1"/>
  <c r="AN43" i="1"/>
  <c r="BB43" i="1" s="1"/>
  <c r="AR43" i="1"/>
  <c r="BF43" i="1" s="1"/>
  <c r="AM26" i="1"/>
  <c r="BA26" i="1" s="1"/>
  <c r="AR26" i="1"/>
  <c r="BF26" i="1" s="1"/>
  <c r="AQ26" i="1"/>
  <c r="BE26" i="1" s="1"/>
  <c r="AH26" i="1"/>
  <c r="AV26" i="1" s="1"/>
  <c r="AN26" i="1"/>
  <c r="BB26" i="1" s="1"/>
  <c r="AI26" i="1"/>
  <c r="AW26" i="1" s="1"/>
  <c r="AO26" i="1"/>
  <c r="BC26" i="1" s="1"/>
  <c r="AE26" i="1"/>
  <c r="AJ26" i="1"/>
  <c r="AX26" i="1" s="1"/>
  <c r="AT50" i="1" l="1"/>
  <c r="AT5" i="1"/>
  <c r="AV5" i="1"/>
  <c r="Q44" i="17" s="1"/>
  <c r="AU5" i="1"/>
  <c r="AW5" i="1"/>
  <c r="Q45" i="17" s="1"/>
  <c r="AX5" i="1"/>
  <c r="Q46" i="17" s="1"/>
  <c r="AY5" i="1"/>
  <c r="Q47" i="17" s="1"/>
  <c r="AY50" i="1"/>
  <c r="R47" i="17" s="1"/>
  <c r="BF50" i="1"/>
  <c r="BE50" i="1"/>
  <c r="BD50" i="1"/>
  <c r="AA45" i="17" s="1"/>
  <c r="BB50" i="1"/>
  <c r="AA43" i="17" s="1"/>
  <c r="BC50" i="1"/>
  <c r="AA44" i="17" s="1"/>
  <c r="BA50" i="1"/>
  <c r="BG27" i="1"/>
  <c r="AZ27" i="1"/>
  <c r="BG23" i="1"/>
  <c r="AZ23" i="1"/>
  <c r="BG26" i="1"/>
  <c r="AZ26" i="1"/>
  <c r="BG25" i="1"/>
  <c r="AZ25" i="1"/>
  <c r="AZ24" i="1"/>
  <c r="BG24" i="1"/>
  <c r="AA47" i="17"/>
  <c r="BE5" i="1"/>
  <c r="BF5" i="1"/>
  <c r="Z47" i="17" s="1"/>
  <c r="AV50" i="1"/>
  <c r="R44" i="17" s="1"/>
  <c r="BD5" i="1"/>
  <c r="Z45" i="17" s="1"/>
  <c r="AU50" i="1"/>
  <c r="AW50" i="1"/>
  <c r="R45" i="17" s="1"/>
  <c r="BA5" i="1"/>
  <c r="BC5" i="1"/>
  <c r="AX50" i="1"/>
  <c r="R46" i="17" s="1"/>
  <c r="BB5" i="1"/>
  <c r="Z43" i="17" s="1"/>
  <c r="BB51" i="1" l="1"/>
  <c r="H42" i="16" s="1"/>
  <c r="BA4" i="1"/>
  <c r="F41" i="16" s="1"/>
  <c r="BA51" i="1"/>
  <c r="H41" i="16" s="1"/>
  <c r="BG50" i="1"/>
  <c r="Q43" i="17"/>
  <c r="AU4" i="1"/>
  <c r="F40" i="16" s="1"/>
  <c r="R43" i="17"/>
  <c r="AU51" i="1"/>
  <c r="H40" i="16" s="1"/>
  <c r="Z44" i="17"/>
  <c r="BB4" i="1"/>
  <c r="F42" i="16" s="1"/>
  <c r="AT51" i="1"/>
  <c r="H39" i="16" s="1"/>
  <c r="AT4" i="1"/>
  <c r="F39" i="16" s="1"/>
  <c r="AZ5" i="1"/>
  <c r="F13" i="16" s="1"/>
  <c r="AA46" i="17"/>
  <c r="Z46" i="17"/>
  <c r="Z42" i="17"/>
  <c r="BG5" i="1"/>
  <c r="R42" i="17"/>
  <c r="AZ50" i="1"/>
  <c r="AA42" i="17"/>
  <c r="Q42" i="17"/>
  <c r="H13" i="16" l="1"/>
  <c r="H14" i="16"/>
  <c r="F14" i="16"/>
  <c r="N60" i="1"/>
  <c r="O60" i="1"/>
  <c r="P60" i="1"/>
  <c r="Q60" i="1"/>
  <c r="R60" i="1"/>
  <c r="M60" i="1"/>
  <c r="H60" i="1"/>
  <c r="I60" i="1"/>
  <c r="J60" i="1"/>
  <c r="K60" i="1"/>
  <c r="L60" i="1"/>
  <c r="G60" i="1"/>
  <c r="N57" i="1"/>
  <c r="O57" i="1"/>
  <c r="P57" i="1"/>
  <c r="Q57" i="1"/>
  <c r="R57" i="1"/>
  <c r="N55" i="1"/>
  <c r="N61" i="1" s="1"/>
  <c r="O55" i="1"/>
  <c r="O61" i="1" s="1"/>
  <c r="P55" i="1"/>
  <c r="P58" i="1" s="1"/>
  <c r="Q55" i="1"/>
  <c r="R61" i="1"/>
  <c r="M55" i="1"/>
  <c r="M58" i="1" s="1"/>
  <c r="H55" i="1"/>
  <c r="I58" i="1"/>
  <c r="J61" i="1"/>
  <c r="K61" i="1"/>
  <c r="L55" i="1"/>
  <c r="L58" i="1" s="1"/>
  <c r="G61" i="1"/>
  <c r="H56" i="1" l="1"/>
  <c r="O58" i="1"/>
  <c r="K58" i="1"/>
  <c r="M61" i="1"/>
  <c r="I56" i="1"/>
  <c r="Q56" i="1"/>
  <c r="G58" i="1"/>
  <c r="Q61" i="1"/>
  <c r="I61" i="1"/>
  <c r="R58" i="1"/>
  <c r="N58" i="1"/>
  <c r="J58" i="1"/>
  <c r="P61" i="1"/>
  <c r="L61" i="1"/>
  <c r="H61" i="1"/>
  <c r="Q58" i="1"/>
  <c r="H58" i="1"/>
  <c r="G56" i="1"/>
  <c r="M56" i="1"/>
  <c r="J56" i="1"/>
  <c r="L56" i="1"/>
  <c r="P56" i="1"/>
  <c r="O56" i="1"/>
  <c r="K56" i="1"/>
  <c r="R56" i="1"/>
  <c r="N56" i="1"/>
  <c r="T37" i="16" l="1"/>
  <c r="T36" i="16"/>
  <c r="P37" i="16"/>
  <c r="P38" i="16"/>
  <c r="T38" i="16"/>
  <c r="L59" i="1"/>
  <c r="Q59" i="1"/>
  <c r="H59" i="1"/>
  <c r="J59" i="1"/>
  <c r="N59" i="1"/>
  <c r="R59" i="1"/>
  <c r="P59" i="1"/>
  <c r="G59" i="1"/>
  <c r="M59" i="1"/>
  <c r="K59" i="1"/>
  <c r="I59" i="1"/>
  <c r="O59" i="1"/>
  <c r="M57" i="1"/>
  <c r="H57" i="1"/>
  <c r="I57" i="1"/>
  <c r="P36" i="16" s="1"/>
  <c r="K57" i="1"/>
  <c r="L57" i="1"/>
  <c r="G57" i="1"/>
  <c r="H1" i="16"/>
  <c r="F1" i="16"/>
  <c r="O37" i="16" l="1"/>
  <c r="O38" i="16"/>
  <c r="T43" i="16"/>
  <c r="P42" i="16"/>
  <c r="T42" i="16"/>
  <c r="P41" i="16"/>
  <c r="P43" i="16"/>
  <c r="T41" i="16"/>
  <c r="U7" i="1"/>
  <c r="AS7" i="1" s="1"/>
  <c r="U8" i="1"/>
  <c r="U9" i="1"/>
  <c r="U10" i="1"/>
  <c r="U11" i="1"/>
  <c r="U12" i="1"/>
  <c r="U13" i="1"/>
  <c r="U14" i="1"/>
  <c r="U15" i="1"/>
  <c r="U16" i="1"/>
  <c r="U17" i="1"/>
  <c r="U18" i="1"/>
  <c r="U19" i="1"/>
  <c r="AS32" i="1" s="1"/>
  <c r="BG32" i="1" s="1"/>
  <c r="U20" i="1"/>
  <c r="U21" i="1"/>
  <c r="U22" i="1"/>
  <c r="AS35" i="1" s="1"/>
  <c r="BG35" i="1" s="1"/>
  <c r="U23" i="1"/>
  <c r="U24" i="1"/>
  <c r="U25" i="1"/>
  <c r="U26" i="1"/>
  <c r="U27" i="1"/>
  <c r="U28" i="1"/>
  <c r="U29" i="1"/>
  <c r="U30" i="1"/>
  <c r="U31" i="1"/>
  <c r="U32" i="1"/>
  <c r="U33" i="1"/>
  <c r="BG22" i="1" s="1"/>
  <c r="U34" i="1"/>
  <c r="AS38" i="1" s="1"/>
  <c r="BG38" i="1" s="1"/>
  <c r="U35" i="1"/>
  <c r="U36" i="1"/>
  <c r="U37" i="1"/>
  <c r="U38" i="1"/>
  <c r="U39" i="1"/>
  <c r="U40" i="1"/>
  <c r="U41" i="1"/>
  <c r="U42" i="1"/>
  <c r="AS48" i="1" s="1"/>
  <c r="BG48" i="1" s="1"/>
  <c r="U43" i="1"/>
  <c r="U44" i="1"/>
  <c r="V44" i="1" s="1"/>
  <c r="U45" i="1"/>
  <c r="V45" i="1" s="1"/>
  <c r="U46" i="1"/>
  <c r="V46" i="1" s="1"/>
  <c r="U47" i="1"/>
  <c r="V47" i="1" s="1"/>
  <c r="U49" i="1"/>
  <c r="V49" i="1" s="1"/>
  <c r="U6" i="1"/>
  <c r="AS6" i="1" s="1"/>
  <c r="AL30" i="1"/>
  <c r="AZ30" i="1" s="1"/>
  <c r="AL33" i="1"/>
  <c r="AZ33" i="1" s="1"/>
  <c r="AZ22" i="1"/>
  <c r="AL48" i="1"/>
  <c r="AZ48" i="1" s="1"/>
  <c r="M44" i="1"/>
  <c r="M45" i="1"/>
  <c r="N45" i="1" s="1"/>
  <c r="M46" i="1"/>
  <c r="N46" i="1" s="1"/>
  <c r="M47" i="1"/>
  <c r="N47" i="1" s="1"/>
  <c r="M49" i="1"/>
  <c r="N49" i="1" s="1"/>
  <c r="AC2" i="17" l="1"/>
  <c r="AC2" i="35"/>
  <c r="AC2" i="32"/>
  <c r="B10" i="29"/>
  <c r="B58" i="1" s="1"/>
  <c r="U50" i="1"/>
  <c r="O42" i="16"/>
  <c r="O43" i="16"/>
  <c r="N44" i="1"/>
  <c r="B5" i="29"/>
  <c r="C58" i="1" s="1"/>
  <c r="AS45" i="1"/>
  <c r="BG45" i="1" s="1"/>
  <c r="AS41" i="1"/>
  <c r="BG41" i="1" s="1"/>
  <c r="AS43" i="1"/>
  <c r="BG43" i="1" s="1"/>
  <c r="AS36" i="1"/>
  <c r="BG36" i="1" s="1"/>
  <c r="AS31" i="1"/>
  <c r="BG31" i="1" s="1"/>
  <c r="AS28" i="1"/>
  <c r="BG28" i="1" s="1"/>
  <c r="AL29" i="1"/>
  <c r="AZ29" i="1" s="1"/>
  <c r="AL44" i="1"/>
  <c r="AZ44" i="1" s="1"/>
  <c r="AL37" i="1"/>
  <c r="AZ37" i="1" s="1"/>
  <c r="AL38" i="1"/>
  <c r="AZ38" i="1" s="1"/>
  <c r="AL45" i="1"/>
  <c r="AZ45" i="1" s="1"/>
  <c r="AL41" i="1"/>
  <c r="AZ41" i="1" s="1"/>
  <c r="AZ28" i="1"/>
  <c r="AS42" i="1"/>
  <c r="BG42" i="1" s="1"/>
  <c r="AS39" i="1"/>
  <c r="BG39" i="1" s="1"/>
  <c r="AS34" i="1"/>
  <c r="BG34" i="1" s="1"/>
  <c r="AL46" i="1"/>
  <c r="AZ46" i="1" s="1"/>
  <c r="AL47" i="1"/>
  <c r="AZ47" i="1" s="1"/>
  <c r="AL42" i="1"/>
  <c r="AZ42" i="1" s="1"/>
  <c r="AL35" i="1"/>
  <c r="AZ35" i="1" s="1"/>
  <c r="AS44" i="1"/>
  <c r="BG44" i="1" s="1"/>
  <c r="AS40" i="1"/>
  <c r="BG40" i="1" s="1"/>
  <c r="AS37" i="1"/>
  <c r="BG37" i="1" s="1"/>
  <c r="AS33" i="1"/>
  <c r="BG33" i="1" s="1"/>
  <c r="AS30" i="1"/>
  <c r="BG30" i="1" s="1"/>
  <c r="AL34" i="1"/>
  <c r="AZ34" i="1" s="1"/>
  <c r="AS46" i="1"/>
  <c r="BG46" i="1" s="1"/>
  <c r="AS47" i="1"/>
  <c r="BG47" i="1" s="1"/>
  <c r="AL40" i="1"/>
  <c r="AZ40" i="1" s="1"/>
  <c r="AL43" i="1"/>
  <c r="AZ43" i="1" s="1"/>
  <c r="AL39" i="1"/>
  <c r="AZ39" i="1" s="1"/>
  <c r="AL36" i="1"/>
  <c r="AZ36" i="1" s="1"/>
  <c r="AL32" i="1"/>
  <c r="AZ32" i="1" s="1"/>
  <c r="AL31" i="1"/>
  <c r="AZ31" i="1" s="1"/>
  <c r="AS29" i="1"/>
  <c r="BG29" i="1" s="1"/>
  <c r="Y57" i="1"/>
  <c r="I53" i="1"/>
  <c r="I54" i="1" s="1"/>
  <c r="B16" i="29" s="1"/>
  <c r="V8" i="1"/>
  <c r="V43" i="1"/>
  <c r="V33" i="1"/>
  <c r="V25" i="1"/>
  <c r="V17" i="1"/>
  <c r="V9" i="1"/>
  <c r="V36" i="1"/>
  <c r="V24" i="1"/>
  <c r="V41" i="1"/>
  <c r="V37" i="1"/>
  <c r="V29" i="1"/>
  <c r="V21" i="1"/>
  <c r="V13" i="1"/>
  <c r="V40" i="1"/>
  <c r="V32" i="1"/>
  <c r="V28" i="1"/>
  <c r="V20" i="1"/>
  <c r="V16" i="1"/>
  <c r="V12" i="1"/>
  <c r="V39" i="1"/>
  <c r="V35" i="1"/>
  <c r="V31" i="1"/>
  <c r="V27" i="1"/>
  <c r="V23" i="1"/>
  <c r="V19" i="1"/>
  <c r="V15" i="1"/>
  <c r="V11" i="1"/>
  <c r="V7" i="1"/>
  <c r="V6" i="1"/>
  <c r="V42" i="1"/>
  <c r="V38" i="1"/>
  <c r="V34" i="1"/>
  <c r="V30" i="1"/>
  <c r="V26" i="1"/>
  <c r="V22" i="1"/>
  <c r="V18" i="1"/>
  <c r="V14" i="1"/>
  <c r="V10" i="1"/>
  <c r="AA57" i="1"/>
  <c r="M50" i="1"/>
  <c r="AB57" i="1"/>
  <c r="Z57" i="1"/>
  <c r="U53" i="1"/>
  <c r="U54" i="1" s="1"/>
  <c r="B31" i="29" s="1"/>
  <c r="Q53" i="1"/>
  <c r="Q54" i="1" s="1"/>
  <c r="B26" i="29" s="1"/>
  <c r="M53" i="1"/>
  <c r="M54" i="1" l="1"/>
  <c r="B21" i="29" s="1"/>
  <c r="E65" i="1"/>
  <c r="E69" i="1"/>
  <c r="E73" i="1"/>
  <c r="E77" i="1"/>
  <c r="E81" i="1"/>
  <c r="E85" i="1"/>
  <c r="E66" i="1"/>
  <c r="E70" i="1"/>
  <c r="E74" i="1"/>
  <c r="E78" i="1"/>
  <c r="E82" i="1"/>
  <c r="E86" i="1"/>
  <c r="E63" i="1"/>
  <c r="E67" i="1"/>
  <c r="E75" i="1"/>
  <c r="E79" i="1"/>
  <c r="E83" i="1"/>
  <c r="E62" i="1"/>
  <c r="E68" i="1"/>
  <c r="E80" i="1"/>
  <c r="E64" i="1"/>
  <c r="E76" i="1"/>
  <c r="E84" i="1"/>
  <c r="E71" i="1"/>
  <c r="E72" i="1"/>
  <c r="AB56" i="1"/>
  <c r="C66" i="1"/>
  <c r="C70" i="1"/>
  <c r="C74" i="1"/>
  <c r="C78" i="1"/>
  <c r="C82" i="1"/>
  <c r="C86" i="1"/>
  <c r="C67" i="1"/>
  <c r="C71" i="1"/>
  <c r="C79" i="1"/>
  <c r="C83" i="1"/>
  <c r="C68" i="1"/>
  <c r="C76" i="1"/>
  <c r="C84" i="1"/>
  <c r="C81" i="1"/>
  <c r="C63" i="1"/>
  <c r="C75" i="1"/>
  <c r="C62" i="1"/>
  <c r="C65" i="1"/>
  <c r="C69" i="1"/>
  <c r="C77" i="1"/>
  <c r="C64" i="1"/>
  <c r="C72" i="1"/>
  <c r="C80" i="1"/>
  <c r="C73" i="1"/>
  <c r="C85" i="1"/>
  <c r="C56" i="1"/>
  <c r="C55" i="1"/>
  <c r="E55" i="1"/>
  <c r="E56" i="1"/>
  <c r="Y56" i="1"/>
  <c r="AA56" i="1"/>
  <c r="BG13" i="1" l="1"/>
  <c r="BG15" i="1"/>
  <c r="AZ18" i="1"/>
  <c r="BG20" i="1"/>
  <c r="BG12" i="1"/>
  <c r="BG21" i="1"/>
  <c r="AZ10" i="1"/>
  <c r="AZ11" i="1"/>
  <c r="AZ16" i="1"/>
  <c r="AZ8" i="1"/>
  <c r="AZ9" i="1"/>
  <c r="AZ13" i="1"/>
  <c r="AZ7" i="1"/>
  <c r="BG10" i="1"/>
  <c r="AZ14" i="1"/>
  <c r="BG16" i="1"/>
  <c r="BG9" i="1"/>
  <c r="BG17" i="1"/>
  <c r="AZ21" i="1"/>
  <c r="AZ15" i="1"/>
  <c r="BG7" i="1"/>
  <c r="AZ12" i="1"/>
  <c r="BG18" i="1"/>
  <c r="AZ19" i="1"/>
  <c r="BG11" i="1"/>
  <c r="BG8" i="1"/>
  <c r="BG6" i="1"/>
  <c r="BG19" i="1"/>
  <c r="BG14" i="1"/>
  <c r="AZ17" i="1"/>
  <c r="AZ20" i="1"/>
  <c r="Z56" i="1"/>
  <c r="F49" i="1"/>
  <c r="F48" i="1"/>
  <c r="F47" i="1"/>
  <c r="Y45" i="17"/>
  <c r="Y44" i="17"/>
  <c r="Y47" i="17"/>
  <c r="Y46" i="17"/>
  <c r="P44" i="17"/>
  <c r="P43" i="17"/>
  <c r="P46" i="17"/>
  <c r="P45" i="17"/>
  <c r="P47" i="17"/>
</calcChain>
</file>

<file path=xl/sharedStrings.xml><?xml version="1.0" encoding="utf-8"?>
<sst xmlns="http://schemas.openxmlformats.org/spreadsheetml/2006/main" count="384" uniqueCount="128">
  <si>
    <t>計</t>
    <rPh sb="0" eb="1">
      <t>ケイ</t>
    </rPh>
    <phoneticPr fontId="1"/>
  </si>
  <si>
    <t>番号</t>
    <rPh sb="0" eb="2">
      <t>バンゴウ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</si>
  <si>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</si>
  <si>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</si>
  <si>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</si>
  <si>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n=</t>
    <phoneticPr fontId="1"/>
  </si>
  <si>
    <t>自尊</t>
    <rPh sb="0" eb="2">
      <t>ジソン</t>
    </rPh>
    <phoneticPr fontId="1"/>
  </si>
  <si>
    <t>主張</t>
    <rPh sb="0" eb="2">
      <t>シュチョウ</t>
    </rPh>
    <phoneticPr fontId="1"/>
  </si>
  <si>
    <t>決定</t>
    <rPh sb="0" eb="2">
      <t>ケッテイ</t>
    </rPh>
    <phoneticPr fontId="1"/>
  </si>
  <si>
    <t>関係</t>
    <rPh sb="0" eb="2">
      <t>カンケイ</t>
    </rPh>
    <phoneticPr fontId="1"/>
  </si>
  <si>
    <t>価値</t>
    <rPh sb="0" eb="2">
      <t>カチ</t>
    </rPh>
    <phoneticPr fontId="1"/>
  </si>
  <si>
    <t>友達との関係を通した自己肯定感</t>
    <rPh sb="0" eb="2">
      <t>トモダチ</t>
    </rPh>
    <rPh sb="4" eb="6">
      <t>カンケイ</t>
    </rPh>
    <rPh sb="7" eb="8">
      <t>トオ</t>
    </rPh>
    <rPh sb="10" eb="12">
      <t>ジコ</t>
    </rPh>
    <rPh sb="12" eb="14">
      <t>コウテイ</t>
    </rPh>
    <rPh sb="14" eb="15">
      <t>カン</t>
    </rPh>
    <phoneticPr fontId="1"/>
  </si>
  <si>
    <t>自分のことが好きだ</t>
    <phoneticPr fontId="1"/>
  </si>
  <si>
    <t>自分の良いところを生かすことができる</t>
    <phoneticPr fontId="1"/>
  </si>
  <si>
    <t>今の自分に満足だ</t>
    <phoneticPr fontId="1"/>
  </si>
  <si>
    <t>自分の中にはいろいろな可能性がある</t>
    <phoneticPr fontId="1"/>
  </si>
  <si>
    <t>自分の苦手なことを生かすことができる</t>
    <phoneticPr fontId="1"/>
  </si>
  <si>
    <t>自分のことが大切だ</t>
    <phoneticPr fontId="1"/>
  </si>
  <si>
    <t>事前</t>
    <rPh sb="0" eb="2">
      <t>ジゼン</t>
    </rPh>
    <phoneticPr fontId="1"/>
  </si>
  <si>
    <t>事後</t>
    <rPh sb="0" eb="2">
      <t>ジゴ</t>
    </rPh>
    <phoneticPr fontId="1"/>
  </si>
  <si>
    <t>Ａ(a)自尊感情</t>
    <rPh sb="4" eb="6">
      <t>ジソン</t>
    </rPh>
    <rPh sb="6" eb="8">
      <t>カンジョウ</t>
    </rPh>
    <phoneticPr fontId="1"/>
  </si>
  <si>
    <t>Ａ(b)自己主張・自己決定</t>
    <rPh sb="4" eb="6">
      <t>ジコ</t>
    </rPh>
    <rPh sb="6" eb="8">
      <t>シュチョウ</t>
    </rPh>
    <rPh sb="9" eb="11">
      <t>ジコ</t>
    </rPh>
    <rPh sb="11" eb="13">
      <t>ケッテイ</t>
    </rPh>
    <phoneticPr fontId="1"/>
  </si>
  <si>
    <t>Ｂ(b)関係性</t>
    <rPh sb="4" eb="6">
      <t>カンケイ</t>
    </rPh>
    <rPh sb="6" eb="7">
      <t>セイ</t>
    </rPh>
    <phoneticPr fontId="1"/>
  </si>
  <si>
    <t>B(b)自分は価値のある人間</t>
    <rPh sb="4" eb="6">
      <t>ジブン</t>
    </rPh>
    <rPh sb="7" eb="9">
      <t>カチ</t>
    </rPh>
    <rPh sb="12" eb="14">
      <t>ニンゲン</t>
    </rPh>
    <phoneticPr fontId="1"/>
  </si>
  <si>
    <t>男女</t>
    <rPh sb="0" eb="2">
      <t>ダンジョ</t>
    </rPh>
    <phoneticPr fontId="1"/>
  </si>
  <si>
    <t>氏　名</t>
    <rPh sb="0" eb="1">
      <t>シ</t>
    </rPh>
    <rPh sb="2" eb="3">
      <t>ナ</t>
    </rPh>
    <phoneticPr fontId="1"/>
  </si>
  <si>
    <t>月</t>
    <rPh sb="0" eb="1">
      <t>ガツ</t>
    </rPh>
    <phoneticPr fontId="1"/>
  </si>
  <si>
    <t>自分のことが好きだ</t>
    <phoneticPr fontId="1"/>
  </si>
  <si>
    <t>今の自分に満足だ</t>
    <phoneticPr fontId="1"/>
  </si>
  <si>
    <t>自分のことが大切だ</t>
    <phoneticPr fontId="1"/>
  </si>
  <si>
    <t>友達を信頼している</t>
    <phoneticPr fontId="1"/>
  </si>
  <si>
    <t>友達の役に立っていると思う</t>
    <phoneticPr fontId="1"/>
  </si>
  <si>
    <t>友達と一緒にいると安心できる</t>
    <phoneticPr fontId="1"/>
  </si>
  <si>
    <t>友達から信頼されていると思う</t>
    <phoneticPr fontId="1"/>
  </si>
  <si>
    <t>友達に支えられていると思う</t>
    <phoneticPr fontId="1"/>
  </si>
  <si>
    <t>自分自身に関する自己肯定感</t>
    <phoneticPr fontId="1"/>
  </si>
  <si>
    <t>４：思う
３：少し思う
２：あまり思わない
１：思わない</t>
    <phoneticPr fontId="1"/>
  </si>
  <si>
    <t>日実施</t>
    <rPh sb="0" eb="1">
      <t>ニチ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</si>
  <si>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</si>
  <si>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</si>
  <si>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学級の様子</t>
    <rPh sb="0" eb="2">
      <t>ガッキュウ</t>
    </rPh>
    <rPh sb="3" eb="5">
      <t>ヨウス</t>
    </rPh>
    <phoneticPr fontId="1"/>
  </si>
  <si>
    <t>月</t>
    <rPh sb="0" eb="1">
      <t>ガツ</t>
    </rPh>
    <phoneticPr fontId="1"/>
  </si>
  <si>
    <t>順位</t>
    <rPh sb="0" eb="2">
      <t>ジュンイ</t>
    </rPh>
    <phoneticPr fontId="1"/>
  </si>
  <si>
    <t>B　友達との関係</t>
    <phoneticPr fontId="1"/>
  </si>
  <si>
    <t>A　自分自身</t>
    <phoneticPr fontId="1"/>
  </si>
  <si>
    <t>日実施</t>
    <phoneticPr fontId="1"/>
  </si>
  <si>
    <t>男子平均</t>
    <rPh sb="0" eb="2">
      <t>ダンシ</t>
    </rPh>
    <rPh sb="2" eb="4">
      <t>ヘイキン</t>
    </rPh>
    <phoneticPr fontId="1"/>
  </si>
  <si>
    <t>実践前</t>
    <rPh sb="0" eb="2">
      <t>ジッセン</t>
    </rPh>
    <rPh sb="2" eb="3">
      <t>マエ</t>
    </rPh>
    <phoneticPr fontId="1"/>
  </si>
  <si>
    <t>実践後</t>
    <rPh sb="0" eb="2">
      <t>ジッセン</t>
    </rPh>
    <rPh sb="2" eb="3">
      <t>ゴ</t>
    </rPh>
    <phoneticPr fontId="1"/>
  </si>
  <si>
    <t>上位尺度</t>
    <rPh sb="0" eb="2">
      <t>ジョウイ</t>
    </rPh>
    <rPh sb="2" eb="4">
      <t>シャクド</t>
    </rPh>
    <phoneticPr fontId="1"/>
  </si>
  <si>
    <t>下位尺度</t>
    <rPh sb="0" eb="2">
      <t>カイ</t>
    </rPh>
    <rPh sb="2" eb="4">
      <t>シャクド</t>
    </rPh>
    <phoneticPr fontId="1"/>
  </si>
  <si>
    <t>女子平均</t>
    <rPh sb="0" eb="2">
      <t>ジョシ</t>
    </rPh>
    <rPh sb="2" eb="4">
      <t>ヘイキン</t>
    </rPh>
    <phoneticPr fontId="1"/>
  </si>
  <si>
    <t>A　自分自身に関する自己肯定感</t>
    <rPh sb="2" eb="4">
      <t>ジブン</t>
    </rPh>
    <rPh sb="4" eb="6">
      <t>ジシン</t>
    </rPh>
    <rPh sb="7" eb="8">
      <t>カン</t>
    </rPh>
    <rPh sb="10" eb="12">
      <t>ジコ</t>
    </rPh>
    <rPh sb="12" eb="14">
      <t>コウテイ</t>
    </rPh>
    <rPh sb="14" eb="15">
      <t>カン</t>
    </rPh>
    <phoneticPr fontId="1"/>
  </si>
  <si>
    <t>結果のまとめ</t>
    <rPh sb="0" eb="2">
      <t>ケッカ</t>
    </rPh>
    <phoneticPr fontId="1"/>
  </si>
  <si>
    <t>個人の様子</t>
    <rPh sb="0" eb="2">
      <t>コジン</t>
    </rPh>
    <rPh sb="3" eb="5">
      <t>ヨウス</t>
    </rPh>
    <phoneticPr fontId="1"/>
  </si>
  <si>
    <t>号</t>
    <rPh sb="0" eb="1">
      <t>ゴウ</t>
    </rPh>
    <phoneticPr fontId="1"/>
  </si>
  <si>
    <t>各質問項目</t>
    <rPh sb="0" eb="1">
      <t>カク</t>
    </rPh>
    <rPh sb="1" eb="3">
      <t>シツモン</t>
    </rPh>
    <rPh sb="3" eb="5">
      <t>コウモク</t>
    </rPh>
    <phoneticPr fontId="1"/>
  </si>
  <si>
    <t>１　自分のことが好きだ</t>
    <phoneticPr fontId="1"/>
  </si>
  <si>
    <t>２　自分の良いところを生かすことができる</t>
    <phoneticPr fontId="1"/>
  </si>
  <si>
    <t>３　今の自分に満足だ</t>
    <phoneticPr fontId="1"/>
  </si>
  <si>
    <t>４　自分の中にはいろいろな可能性がある</t>
    <phoneticPr fontId="1"/>
  </si>
  <si>
    <t>５　自分の苦手なことを生かすことができる</t>
    <phoneticPr fontId="1"/>
  </si>
  <si>
    <t>６　自分のことが大切だ</t>
    <phoneticPr fontId="1"/>
  </si>
  <si>
    <t>男子平均</t>
    <rPh sb="0" eb="2">
      <t>ダンシ</t>
    </rPh>
    <rPh sb="2" eb="4">
      <t>ヘイキン</t>
    </rPh>
    <phoneticPr fontId="1"/>
  </si>
  <si>
    <t>女子平均</t>
    <rPh sb="0" eb="2">
      <t>ジョシ</t>
    </rPh>
    <rPh sb="2" eb="4">
      <t>ヘイキン</t>
    </rPh>
    <phoneticPr fontId="1"/>
  </si>
  <si>
    <t>友達を信頼している</t>
    <phoneticPr fontId="1"/>
  </si>
  <si>
    <t>友達の意見を素直に聞くことができる</t>
    <phoneticPr fontId="1"/>
  </si>
  <si>
    <t>友達の役に立っていると思う</t>
    <phoneticPr fontId="1"/>
  </si>
  <si>
    <t>友達と一緒にいると安心できる</t>
    <phoneticPr fontId="1"/>
  </si>
  <si>
    <t>友達から信頼されていると思う</t>
    <phoneticPr fontId="1"/>
  </si>
  <si>
    <t>友達に支えられていると思う</t>
    <phoneticPr fontId="1"/>
  </si>
  <si>
    <t>はじめに</t>
    <phoneticPr fontId="1"/>
  </si>
  <si>
    <t>集計ツールの使い方と注意点</t>
    <rPh sb="0" eb="2">
      <t>シュウケイ</t>
    </rPh>
    <rPh sb="6" eb="7">
      <t>ツカ</t>
    </rPh>
    <rPh sb="8" eb="9">
      <t>カタ</t>
    </rPh>
    <rPh sb="10" eb="13">
      <t>チュウイテン</t>
    </rPh>
    <phoneticPr fontId="1"/>
  </si>
  <si>
    <t>結果シートの見方</t>
    <rPh sb="0" eb="2">
      <t>ケッカ</t>
    </rPh>
    <rPh sb="6" eb="8">
      <t>ミカタ</t>
    </rPh>
    <phoneticPr fontId="1"/>
  </si>
  <si>
    <t>７　友達を信頼している</t>
    <phoneticPr fontId="1"/>
  </si>
  <si>
    <t>８　友達の意見を素直に聞くことができる</t>
    <phoneticPr fontId="1"/>
  </si>
  <si>
    <t>９　友達の役に立っていると思う</t>
    <phoneticPr fontId="1"/>
  </si>
  <si>
    <t>10 友達から信頼されていると思う</t>
    <phoneticPr fontId="1"/>
  </si>
  <si>
    <t>11 友達と一緒にいると安心できる</t>
    <phoneticPr fontId="1"/>
  </si>
  <si>
    <t>12 友達に支えられていると思う</t>
    <phoneticPr fontId="1"/>
  </si>
  <si>
    <t>「あなたのよかとこSAGAシート（自己肯定感チェックシート）」　集計ツール</t>
    <rPh sb="17" eb="19">
      <t>ジコ</t>
    </rPh>
    <rPh sb="19" eb="21">
      <t>コウテイ</t>
    </rPh>
    <rPh sb="21" eb="22">
      <t>カン</t>
    </rPh>
    <rPh sb="32" eb="34">
      <t>シュウケイ</t>
    </rPh>
    <phoneticPr fontId="1"/>
  </si>
  <si>
    <t>自分の良いところを生かすことができる</t>
    <rPh sb="0" eb="2">
      <t>ジブン</t>
    </rPh>
    <phoneticPr fontId="1"/>
  </si>
  <si>
    <t>自分の中にはいろいろな可能性がある</t>
    <rPh sb="0" eb="2">
      <t>ジブン</t>
    </rPh>
    <rPh sb="3" eb="4">
      <t>ナカ</t>
    </rPh>
    <phoneticPr fontId="1"/>
  </si>
  <si>
    <t>自分の苦手なことを生かすことができる</t>
    <rPh sb="0" eb="2">
      <t>ジブン</t>
    </rPh>
    <phoneticPr fontId="1"/>
  </si>
  <si>
    <t>友達の意見を素直に聞くことができる</t>
    <rPh sb="0" eb="2">
      <t>トモダチ</t>
    </rPh>
    <phoneticPr fontId="1"/>
  </si>
  <si>
    <t>B　友達との関係を通した自己肯定感</t>
    <rPh sb="2" eb="4">
      <t>トモダチ</t>
    </rPh>
    <rPh sb="6" eb="8">
      <t>カンケイ</t>
    </rPh>
    <rPh sb="9" eb="10">
      <t>トオ</t>
    </rPh>
    <rPh sb="12" eb="14">
      <t>ジコ</t>
    </rPh>
    <rPh sb="14" eb="16">
      <t>コウテイ</t>
    </rPh>
    <rPh sb="16" eb="17">
      <t>カン</t>
    </rPh>
    <phoneticPr fontId="1"/>
  </si>
  <si>
    <t>学級平均との比較（下位尺度）</t>
    <rPh sb="0" eb="2">
      <t>ガッキュウ</t>
    </rPh>
    <rPh sb="2" eb="4">
      <t>ヘイキン</t>
    </rPh>
    <rPh sb="6" eb="8">
      <t>ヒカク</t>
    </rPh>
    <rPh sb="9" eb="11">
      <t>カイ</t>
    </rPh>
    <rPh sb="11" eb="13">
      <t>シャクド</t>
    </rPh>
    <phoneticPr fontId="1"/>
  </si>
  <si>
    <t>個人の状況（学級の中での位置）</t>
    <rPh sb="0" eb="2">
      <t>コジン</t>
    </rPh>
    <rPh sb="3" eb="5">
      <t>ジョウキョウ</t>
    </rPh>
    <rPh sb="6" eb="8">
      <t>ガッキュウ</t>
    </rPh>
    <rPh sb="9" eb="10">
      <t>ナカ</t>
    </rPh>
    <rPh sb="12" eb="14">
      <t>イチ</t>
    </rPh>
    <phoneticPr fontId="1"/>
  </si>
  <si>
    <t>学級平均との比較（各質問項目）</t>
    <rPh sb="0" eb="2">
      <t>ガッキュウ</t>
    </rPh>
    <rPh sb="2" eb="4">
      <t>ヘイキン</t>
    </rPh>
    <rPh sb="6" eb="8">
      <t>ヒカク</t>
    </rPh>
    <rPh sb="9" eb="12">
      <t>カクシツモン</t>
    </rPh>
    <rPh sb="12" eb="14">
      <t>コウモク</t>
    </rPh>
    <phoneticPr fontId="1"/>
  </si>
  <si>
    <t>学級平均</t>
    <rPh sb="0" eb="2">
      <t>ガッキュウ</t>
    </rPh>
    <rPh sb="2" eb="4">
      <t>ヘイキン</t>
    </rPh>
    <phoneticPr fontId="1"/>
  </si>
  <si>
    <t>上位尺度</t>
    <rPh sb="0" eb="2">
      <t>ジョウイ</t>
    </rPh>
    <rPh sb="2" eb="4">
      <t>シャクド</t>
    </rPh>
    <phoneticPr fontId="1"/>
  </si>
  <si>
    <t>下位尺度</t>
    <rPh sb="0" eb="2">
      <t>カイ</t>
    </rPh>
    <rPh sb="2" eb="4">
      <t>シャクド</t>
    </rPh>
    <phoneticPr fontId="1"/>
  </si>
  <si>
    <t>各質問項目</t>
    <rPh sb="0" eb="3">
      <t>カクシツモン</t>
    </rPh>
    <rPh sb="3" eb="5">
      <t>コウモク</t>
    </rPh>
    <phoneticPr fontId="1"/>
  </si>
  <si>
    <t>フォローアップ</t>
    <phoneticPr fontId="1"/>
  </si>
  <si>
    <t>個人の状況（学級の中での位置）</t>
    <phoneticPr fontId="1"/>
  </si>
  <si>
    <t>Ａ 　自分自身に関する自己肯定感</t>
    <phoneticPr fontId="1"/>
  </si>
  <si>
    <t>Ｂ　友達との関係を通した自己肯定感</t>
    <phoneticPr fontId="1"/>
  </si>
  <si>
    <t>B 　友達との関係を通した自己肯定感</t>
  </si>
  <si>
    <t>B 　友達との関係を通した自己肯定感</t>
    <phoneticPr fontId="1"/>
  </si>
  <si>
    <t>数値</t>
    <phoneticPr fontId="1"/>
  </si>
  <si>
    <t>学級の様子シート</t>
    <rPh sb="0" eb="2">
      <t>ガッキュウ</t>
    </rPh>
    <rPh sb="3" eb="5">
      <t>ヨウス</t>
    </rPh>
    <phoneticPr fontId="1"/>
  </si>
  <si>
    <t>個人の様子シート</t>
    <rPh sb="0" eb="2">
      <t>コジン</t>
    </rPh>
    <rPh sb="3" eb="5">
      <t>ヨウス</t>
    </rPh>
    <phoneticPr fontId="1"/>
  </si>
  <si>
    <t>各シートで分かること</t>
    <rPh sb="0" eb="1">
      <t>カク</t>
    </rPh>
    <rPh sb="5" eb="6">
      <t>ワ</t>
    </rPh>
    <phoneticPr fontId="1"/>
  </si>
  <si>
    <t>実践前後の変容シート</t>
    <rPh sb="0" eb="2">
      <t>ジッセン</t>
    </rPh>
    <rPh sb="2" eb="4">
      <t>ゼンゴ</t>
    </rPh>
    <rPh sb="5" eb="7">
      <t>ヘンヨウ</t>
    </rPh>
    <phoneticPr fontId="1"/>
  </si>
  <si>
    <t>実践前</t>
    <rPh sb="0" eb="2">
      <t>ジッセン</t>
    </rPh>
    <rPh sb="2" eb="3">
      <t>ゼン</t>
    </rPh>
    <phoneticPr fontId="1"/>
  </si>
  <si>
    <t>実践後</t>
    <rPh sb="0" eb="2">
      <t>ジッセン</t>
    </rPh>
    <rPh sb="2" eb="3">
      <t>ゴ</t>
    </rPh>
    <phoneticPr fontId="1"/>
  </si>
  <si>
    <t>フォローアップ</t>
    <phoneticPr fontId="1"/>
  </si>
  <si>
    <t>Ａ (a)　　自尊感情　（質問項目１、３、６）</t>
    <rPh sb="7" eb="9">
      <t>ジソン</t>
    </rPh>
    <rPh sb="9" eb="11">
      <t>カンジョウ</t>
    </rPh>
    <rPh sb="13" eb="15">
      <t>シツモン</t>
    </rPh>
    <rPh sb="15" eb="17">
      <t>コウモク</t>
    </rPh>
    <phoneticPr fontId="1"/>
  </si>
  <si>
    <t>Ａ (b)　　自己主張・自己決定　（質問項目２、４、５）</t>
    <rPh sb="7" eb="9">
      <t>ジコ</t>
    </rPh>
    <rPh sb="9" eb="11">
      <t>シュチョウ</t>
    </rPh>
    <rPh sb="12" eb="14">
      <t>ジコ</t>
    </rPh>
    <rPh sb="14" eb="16">
      <t>ケッテイ</t>
    </rPh>
    <phoneticPr fontId="1"/>
  </si>
  <si>
    <t>Ｂ (a)　　関係性　（質問項目７、８、11、12）</t>
    <rPh sb="7" eb="10">
      <t>カンケイセイ</t>
    </rPh>
    <phoneticPr fontId="1"/>
  </si>
  <si>
    <t>Ｂ(b)　　自分は価値のある人間　（質問項目９、10）</t>
    <rPh sb="6" eb="8">
      <t>ジブン</t>
    </rPh>
    <rPh sb="9" eb="11">
      <t>カチ</t>
    </rPh>
    <rPh sb="14" eb="16">
      <t>ニンゲン</t>
    </rPh>
    <phoneticPr fontId="1"/>
  </si>
  <si>
    <r>
      <t>A(a)　自尊感情　</t>
    </r>
    <r>
      <rPr>
        <sz val="9"/>
        <rFont val="ＭＳ Ｐゴシック"/>
        <family val="3"/>
        <charset val="128"/>
        <scheme val="minor"/>
      </rPr>
      <t>(質問１、３、６)</t>
    </r>
    <rPh sb="1" eb="3">
      <t>ジソン</t>
    </rPh>
    <rPh sb="3" eb="5">
      <t>カンジョウ</t>
    </rPh>
    <rPh sb="11" eb="13">
      <t>シツモン</t>
    </rPh>
    <phoneticPr fontId="1"/>
  </si>
  <si>
    <r>
      <t>A(b)　自己主張・自己決定</t>
    </r>
    <r>
      <rPr>
        <sz val="9"/>
        <rFont val="ＭＳ Ｐゴシック"/>
        <family val="3"/>
        <charset val="128"/>
        <scheme val="minor"/>
      </rPr>
      <t>　(質問２、４、５)</t>
    </r>
    <rPh sb="5" eb="7">
      <t>ジコ</t>
    </rPh>
    <rPh sb="7" eb="9">
      <t>シュチョウ</t>
    </rPh>
    <rPh sb="10" eb="12">
      <t>ジコ</t>
    </rPh>
    <rPh sb="12" eb="14">
      <t>ケッテイ</t>
    </rPh>
    <rPh sb="16" eb="18">
      <t>シツモン</t>
    </rPh>
    <phoneticPr fontId="1"/>
  </si>
  <si>
    <r>
      <t>B(a)　関係性</t>
    </r>
    <r>
      <rPr>
        <sz val="9"/>
        <rFont val="ＭＳ Ｐゴシック"/>
        <family val="3"/>
        <charset val="128"/>
        <scheme val="minor"/>
      </rPr>
      <t>　(質問７、８、11、12)</t>
    </r>
    <rPh sb="5" eb="8">
      <t>カンケイセイ</t>
    </rPh>
    <phoneticPr fontId="1"/>
  </si>
  <si>
    <r>
      <t>B(b)　自分は価値のある人間</t>
    </r>
    <r>
      <rPr>
        <sz val="9"/>
        <rFont val="ＭＳ Ｐゴシック"/>
        <family val="3"/>
        <charset val="128"/>
        <scheme val="minor"/>
      </rPr>
      <t>　(質問９、10)</t>
    </r>
    <rPh sb="5" eb="7">
      <t>ジブン</t>
    </rPh>
    <rPh sb="8" eb="10">
      <t>カチ</t>
    </rPh>
    <rPh sb="13" eb="15">
      <t>ニンゲン</t>
    </rPh>
    <phoneticPr fontId="1"/>
  </si>
  <si>
    <r>
      <t>数値が高かった項目　</t>
    </r>
    <r>
      <rPr>
        <sz val="9"/>
        <color theme="1"/>
        <rFont val="ＭＳ Ｐゴシック"/>
        <family val="3"/>
        <charset val="128"/>
        <scheme val="minor"/>
      </rPr>
      <t>※　満点は４点×学級の人数です</t>
    </r>
    <rPh sb="3" eb="4">
      <t>タカ</t>
    </rPh>
    <rPh sb="7" eb="9">
      <t>コウモク</t>
    </rPh>
    <rPh sb="12" eb="14">
      <t>マンテン</t>
    </rPh>
    <rPh sb="16" eb="17">
      <t>テン</t>
    </rPh>
    <rPh sb="18" eb="20">
      <t>ガッキュウ</t>
    </rPh>
    <rPh sb="21" eb="23">
      <t>ニンズウ</t>
    </rPh>
    <phoneticPr fontId="1"/>
  </si>
  <si>
    <r>
      <t>数値が低かった項目　</t>
    </r>
    <r>
      <rPr>
        <sz val="9"/>
        <color theme="1"/>
        <rFont val="ＭＳ Ｐゴシック"/>
        <family val="3"/>
        <charset val="128"/>
        <scheme val="minor"/>
      </rPr>
      <t>※　満点は４点×学級の人数です</t>
    </r>
    <rPh sb="3" eb="4">
      <t>ヒク</t>
    </rPh>
    <rPh sb="7" eb="9">
      <t>コウモク</t>
    </rPh>
    <rPh sb="12" eb="14">
      <t>マンテン</t>
    </rPh>
    <rPh sb="16" eb="17">
      <t>テン</t>
    </rPh>
    <rPh sb="18" eb="20">
      <t>ガッキュウ</t>
    </rPh>
    <rPh sb="21" eb="23">
      <t>ニンズウ</t>
    </rPh>
    <phoneticPr fontId="1"/>
  </si>
  <si>
    <r>
      <t>①　入力シートに学校名、校種、学年、学級、実施日を入力します（入力するとセルの色が透明に変わります）。
　※　出席番号は1番からの通し番号です。性別は男子を「1」、女子を「2」と入力します。
②　名前（小・中学校）、氏名（高等学校）を入力します。
③　入力シートに児童生徒の回答を「1,2,3,4」（半角数字）で入力します。
　※　</t>
    </r>
    <r>
      <rPr>
        <sz val="11"/>
        <color rgb="FFFF0000"/>
        <rFont val="ＭＳ Ｐゴシック"/>
        <family val="3"/>
        <charset val="128"/>
        <scheme val="minor"/>
      </rPr>
      <t>無回答の場合は、空欄のままにします</t>
    </r>
    <r>
      <rPr>
        <sz val="11"/>
        <color theme="1"/>
        <rFont val="ＭＳ Ｐゴシック"/>
        <family val="2"/>
        <charset val="128"/>
        <scheme val="minor"/>
      </rPr>
      <t>（セルの色は肌色のままです）。</t>
    </r>
    <rPh sb="2" eb="4">
      <t>ニュウリョク</t>
    </rPh>
    <rPh sb="8" eb="11">
      <t>ガッコウメイ</t>
    </rPh>
    <rPh sb="12" eb="14">
      <t>コウシュ</t>
    </rPh>
    <rPh sb="15" eb="17">
      <t>ガクネン</t>
    </rPh>
    <rPh sb="18" eb="20">
      <t>ガッキュウ</t>
    </rPh>
    <rPh sb="21" eb="24">
      <t>ジッシビ</t>
    </rPh>
    <rPh sb="25" eb="27">
      <t>ニュウリョク</t>
    </rPh>
    <rPh sb="31" eb="33">
      <t>ニュウリョク</t>
    </rPh>
    <rPh sb="39" eb="40">
      <t>イロ</t>
    </rPh>
    <rPh sb="41" eb="43">
      <t>トウメイ</t>
    </rPh>
    <rPh sb="44" eb="45">
      <t>カ</t>
    </rPh>
    <rPh sb="98" eb="100">
      <t>ナマエ</t>
    </rPh>
    <rPh sb="111" eb="113">
      <t>コウトウ</t>
    </rPh>
    <rPh sb="113" eb="115">
      <t>ガッコウ</t>
    </rPh>
    <rPh sb="126" eb="128">
      <t>ニュウリョク</t>
    </rPh>
    <rPh sb="132" eb="134">
      <t>ジドウ</t>
    </rPh>
    <rPh sb="134" eb="136">
      <t>セイト</t>
    </rPh>
    <rPh sb="137" eb="139">
      <t>カイトウ</t>
    </rPh>
    <rPh sb="150" eb="152">
      <t>ハンカク</t>
    </rPh>
    <rPh sb="152" eb="154">
      <t>スウジ</t>
    </rPh>
    <rPh sb="156" eb="158">
      <t>ニュウリョク</t>
    </rPh>
    <rPh sb="166" eb="169">
      <t>ムカイトウ</t>
    </rPh>
    <rPh sb="170" eb="172">
      <t>バアイ</t>
    </rPh>
    <rPh sb="174" eb="176">
      <t>クウラン</t>
    </rPh>
    <rPh sb="187" eb="188">
      <t>イロ</t>
    </rPh>
    <rPh sb="189" eb="191">
      <t>ハダイロ</t>
    </rPh>
    <phoneticPr fontId="1"/>
  </si>
  <si>
    <t>①　学級平均（上位尺度、下位尺度、各質問項目）の変容（実践前、実践後、</t>
    <rPh sb="2" eb="4">
      <t>ガッキュウ</t>
    </rPh>
    <rPh sb="4" eb="6">
      <t>ヘイキン</t>
    </rPh>
    <rPh sb="7" eb="9">
      <t>ジョウイ</t>
    </rPh>
    <rPh sb="9" eb="11">
      <t>シャクド</t>
    </rPh>
    <rPh sb="12" eb="14">
      <t>カイ</t>
    </rPh>
    <rPh sb="14" eb="16">
      <t>シャクド</t>
    </rPh>
    <rPh sb="17" eb="20">
      <t>カクシツモン</t>
    </rPh>
    <rPh sb="20" eb="22">
      <t>コウモク</t>
    </rPh>
    <rPh sb="24" eb="26">
      <t>ヘンヨウ</t>
    </rPh>
    <rPh sb="27" eb="29">
      <t>ジッセン</t>
    </rPh>
    <rPh sb="29" eb="30">
      <t>マエ</t>
    </rPh>
    <rPh sb="31" eb="33">
      <t>ジッセン</t>
    </rPh>
    <rPh sb="33" eb="34">
      <t>ゴ</t>
    </rPh>
    <phoneticPr fontId="1"/>
  </si>
  <si>
    <t>①　学級平均（上位尺度、下位尺度、各質問項目）が分かります。</t>
    <rPh sb="2" eb="4">
      <t>ガッキュウ</t>
    </rPh>
    <rPh sb="4" eb="6">
      <t>ヘイキン</t>
    </rPh>
    <rPh sb="7" eb="9">
      <t>ジョウイ</t>
    </rPh>
    <rPh sb="9" eb="11">
      <t>シャクド</t>
    </rPh>
    <rPh sb="12" eb="14">
      <t>カイ</t>
    </rPh>
    <rPh sb="14" eb="16">
      <t>シャクド</t>
    </rPh>
    <rPh sb="17" eb="20">
      <t>カクシツモン</t>
    </rPh>
    <rPh sb="20" eb="22">
      <t>コウモク</t>
    </rPh>
    <rPh sb="24" eb="25">
      <t>ワ</t>
    </rPh>
    <phoneticPr fontId="1"/>
  </si>
  <si>
    <t>③　数値が高かった質問項目、低かった質問項目が分かります。</t>
    <rPh sb="2" eb="4">
      <t>スウチ</t>
    </rPh>
    <rPh sb="5" eb="6">
      <t>タカ</t>
    </rPh>
    <rPh sb="9" eb="11">
      <t>シツモン</t>
    </rPh>
    <rPh sb="11" eb="13">
      <t>コウモク</t>
    </rPh>
    <rPh sb="14" eb="15">
      <t>ヒク</t>
    </rPh>
    <rPh sb="18" eb="20">
      <t>シツモン</t>
    </rPh>
    <rPh sb="20" eb="22">
      <t>コウモク</t>
    </rPh>
    <rPh sb="23" eb="24">
      <t>ワ</t>
    </rPh>
    <phoneticPr fontId="1"/>
  </si>
  <si>
    <t>①　個人の状況（学級の中での位置）が分かります。　※　右図参照</t>
    <rPh sb="2" eb="4">
      <t>コジン</t>
    </rPh>
    <rPh sb="5" eb="7">
      <t>ジョウキョウ</t>
    </rPh>
    <rPh sb="8" eb="10">
      <t>ガッキュウ</t>
    </rPh>
    <rPh sb="11" eb="12">
      <t>ナカ</t>
    </rPh>
    <rPh sb="14" eb="16">
      <t>イチ</t>
    </rPh>
    <rPh sb="18" eb="19">
      <t>ワ</t>
    </rPh>
    <rPh sb="27" eb="28">
      <t>ミギ</t>
    </rPh>
    <rPh sb="28" eb="29">
      <t>ズ</t>
    </rPh>
    <rPh sb="29" eb="31">
      <t>サンショウ</t>
    </rPh>
    <phoneticPr fontId="1"/>
  </si>
  <si>
    <t>②　個人の数値（下位尺度、各質問項目）と学級平均との比較ができます。</t>
    <rPh sb="2" eb="4">
      <t>コジン</t>
    </rPh>
    <rPh sb="5" eb="7">
      <t>スウチ</t>
    </rPh>
    <rPh sb="20" eb="22">
      <t>ガッキュウ</t>
    </rPh>
    <rPh sb="22" eb="24">
      <t>ヘイキン</t>
    </rPh>
    <rPh sb="26" eb="28">
      <t>ヒカク</t>
    </rPh>
    <phoneticPr fontId="1"/>
  </si>
  <si>
    <t>③　学級平均及び男女別平均（各質問項目）が分かります。</t>
    <rPh sb="2" eb="4">
      <t>ガッキュウ</t>
    </rPh>
    <rPh sb="4" eb="6">
      <t>ヘイキン</t>
    </rPh>
    <rPh sb="6" eb="7">
      <t>オヨ</t>
    </rPh>
    <rPh sb="8" eb="10">
      <t>ダンジョ</t>
    </rPh>
    <rPh sb="10" eb="11">
      <t>ベツ</t>
    </rPh>
    <rPh sb="11" eb="13">
      <t>ヘイキン</t>
    </rPh>
    <rPh sb="14" eb="17">
      <t>カクシツモン</t>
    </rPh>
    <rPh sb="17" eb="19">
      <t>コウモク</t>
    </rPh>
    <rPh sb="21" eb="22">
      <t>ワ</t>
    </rPh>
    <phoneticPr fontId="1"/>
  </si>
  <si>
    <t>　 フォローアップ）が分かります。</t>
    <phoneticPr fontId="1"/>
  </si>
  <si>
    <r>
      <t>このファイルは「あなたのよかとこSAGAシート」の集計をするもので、
　 ①　児童生徒の自己肯定感の変容が分かります。　②　学級平均と、個人の数値を比較して見ることができます。
「『強み』に関する活動プログラム」の</t>
    </r>
    <r>
      <rPr>
        <sz val="11"/>
        <color rgb="FF0070C0"/>
        <rFont val="ＭＳ Ｐゴシック"/>
        <family val="3"/>
        <charset val="128"/>
        <scheme val="minor"/>
      </rPr>
      <t>実践前</t>
    </r>
    <r>
      <rPr>
        <sz val="11"/>
        <color theme="1"/>
        <rFont val="ＭＳ Ｐゴシック"/>
        <family val="2"/>
        <charset val="128"/>
        <scheme val="minor"/>
      </rPr>
      <t>、</t>
    </r>
    <r>
      <rPr>
        <sz val="11"/>
        <color theme="5"/>
        <rFont val="ＭＳ Ｐゴシック"/>
        <family val="3"/>
        <charset val="128"/>
        <scheme val="minor"/>
      </rPr>
      <t>実践後</t>
    </r>
    <r>
      <rPr>
        <sz val="11"/>
        <color theme="1"/>
        <rFont val="ＭＳ Ｐゴシック"/>
        <family val="2"/>
        <charset val="128"/>
        <scheme val="minor"/>
      </rPr>
      <t>、</t>
    </r>
    <r>
      <rPr>
        <sz val="11"/>
        <color rgb="FF00B050"/>
        <rFont val="ＭＳ Ｐゴシック"/>
        <family val="3"/>
        <charset val="128"/>
        <scheme val="minor"/>
      </rPr>
      <t>フォローアップ</t>
    </r>
    <r>
      <rPr>
        <sz val="11"/>
        <color theme="1"/>
        <rFont val="ＭＳ Ｐゴシック"/>
        <family val="2"/>
        <charset val="128"/>
        <scheme val="minor"/>
      </rPr>
      <t>（活動プログラム実践の約１か月後）の３回分を入力することができます。　　　</t>
    </r>
    <rPh sb="25" eb="27">
      <t>シュウケイ</t>
    </rPh>
    <rPh sb="64" eb="66">
      <t>ヘイキン</t>
    </rPh>
    <rPh sb="68" eb="70">
      <t>コジン</t>
    </rPh>
    <rPh sb="71" eb="73">
      <t>スウチ</t>
    </rPh>
    <rPh sb="74" eb="76">
      <t>ヒカク</t>
    </rPh>
    <rPh sb="78" eb="79">
      <t>ミ</t>
    </rPh>
    <rPh sb="91" eb="92">
      <t>ツヨ</t>
    </rPh>
    <rPh sb="95" eb="96">
      <t>カン</t>
    </rPh>
    <rPh sb="98" eb="100">
      <t>カツドウ</t>
    </rPh>
    <rPh sb="107" eb="109">
      <t>ジッセン</t>
    </rPh>
    <rPh sb="109" eb="110">
      <t>マエ</t>
    </rPh>
    <rPh sb="111" eb="113">
      <t>ジッセン</t>
    </rPh>
    <rPh sb="113" eb="114">
      <t>ゴ</t>
    </rPh>
    <rPh sb="123" eb="125">
      <t>カツドウ</t>
    </rPh>
    <rPh sb="130" eb="132">
      <t>ジッセン</t>
    </rPh>
    <rPh sb="133" eb="134">
      <t>ヤク</t>
    </rPh>
    <rPh sb="136" eb="137">
      <t>ゲツ</t>
    </rPh>
    <rPh sb="137" eb="138">
      <t>ゴ</t>
    </rPh>
    <rPh sb="141" eb="142">
      <t>カイ</t>
    </rPh>
    <rPh sb="142" eb="143">
      <t>ブン</t>
    </rPh>
    <rPh sb="144" eb="146">
      <t>ニュウリョク</t>
    </rPh>
    <phoneticPr fontId="1"/>
  </si>
  <si>
    <t>②　男女別平均（下位尺度）が分かります。</t>
    <rPh sb="2" eb="4">
      <t>ダンジョ</t>
    </rPh>
    <rPh sb="4" eb="5">
      <t>ベツ</t>
    </rPh>
    <rPh sb="5" eb="7">
      <t>ヘイキン</t>
    </rPh>
    <rPh sb="8" eb="10">
      <t>カイ</t>
    </rPh>
    <rPh sb="10" eb="12">
      <t>シャクド</t>
    </rPh>
    <rPh sb="14" eb="15">
      <t>ワ</t>
    </rPh>
    <phoneticPr fontId="1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</si>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</sst>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0_ "/>
    <numFmt numFmtId="178" formatCode="0.0_ "/>
    <numFmt numFmtId="179" formatCode="[=1]&quot;男&quot;;[=2]&quot;女&quot;"/>
    <numFmt numFmtId="180" formatCode="[=0]&quot;&quot;;General"/>
    <numFmt numFmtId="181" formatCode="[=1]&quot;&quot;;General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0"/>
      <color theme="1"/>
      <name val="Arial Unicode MS"/>
      <family val="2"/>
    </font>
    <font>
      <b/>
      <sz val="12"/>
      <color theme="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theme="5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010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auto="1"/>
      </top>
      <bottom/>
      <diagonal/>
    </border>
    <border>
      <left style="thin">
        <color rgb="FF00B050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B050"/>
      </top>
      <bottom/>
      <diagonal/>
    </border>
    <border>
      <left style="thin">
        <color auto="1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>
      <alignment vertical="center"/>
    </xf>
    <xf numFmtId="178" fontId="0" fillId="0" borderId="0" xfId="0" applyNumberFormat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0" fontId="5" fillId="0" borderId="0" xfId="0" applyFont="1" applyFill="1" applyBorder="1" applyAlignment="1">
      <alignment vertical="center"/>
    </xf>
    <xf numFmtId="0" fontId="9" fillId="8" borderId="0" xfId="0" applyFont="1" applyFill="1">
      <alignment vertical="center"/>
    </xf>
    <xf numFmtId="0" fontId="6" fillId="8" borderId="0" xfId="0" applyFont="1" applyFill="1">
      <alignment vertical="center"/>
    </xf>
    <xf numFmtId="178" fontId="6" fillId="8" borderId="13" xfId="0" applyNumberFormat="1" applyFont="1" applyFill="1" applyBorder="1">
      <alignment vertical="center"/>
    </xf>
    <xf numFmtId="178" fontId="6" fillId="6" borderId="13" xfId="0" applyNumberFormat="1" applyFont="1" applyFill="1" applyBorder="1">
      <alignment vertical="center"/>
    </xf>
    <xf numFmtId="0" fontId="0" fillId="0" borderId="1" xfId="0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30" xfId="0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top" textRotation="255"/>
    </xf>
    <xf numFmtId="0" fontId="8" fillId="7" borderId="26" xfId="0" applyFont="1" applyFill="1" applyBorder="1" applyAlignment="1">
      <alignment horizontal="center" vertical="center" shrinkToFit="1"/>
    </xf>
    <xf numFmtId="0" fontId="8" fillId="7" borderId="27" xfId="0" applyFont="1" applyFill="1" applyBorder="1" applyAlignment="1">
      <alignment horizontal="center" vertical="center" shrinkToFit="1"/>
    </xf>
    <xf numFmtId="0" fontId="8" fillId="7" borderId="28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7" xfId="0" applyFont="1" applyBorder="1">
      <alignment vertical="center"/>
    </xf>
    <xf numFmtId="0" fontId="0" fillId="0" borderId="31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8" fontId="0" fillId="2" borderId="0" xfId="0" applyNumberFormat="1" applyFill="1">
      <alignment vertical="center"/>
    </xf>
    <xf numFmtId="0" fontId="0" fillId="2" borderId="0" xfId="0" applyFill="1" applyAlignment="1">
      <alignment vertical="center" shrinkToFit="1"/>
    </xf>
    <xf numFmtId="178" fontId="0" fillId="2" borderId="0" xfId="0" applyNumberFormat="1" applyFill="1" applyAlignment="1">
      <alignment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42" xfId="0" applyFill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0" xfId="0" applyFont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7" xfId="0" applyBorder="1" applyAlignment="1">
      <alignment horizontal="center" vertical="center"/>
    </xf>
    <xf numFmtId="176" fontId="0" fillId="0" borderId="48" xfId="1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0" fillId="0" borderId="50" xfId="1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50" xfId="0" applyBorder="1">
      <alignment vertical="center"/>
    </xf>
    <xf numFmtId="0" fontId="0" fillId="0" borderId="19" xfId="0" applyBorder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>
      <alignment vertical="center"/>
    </xf>
    <xf numFmtId="0" fontId="11" fillId="0" borderId="48" xfId="0" applyFont="1" applyBorder="1" applyAlignment="1">
      <alignment horizontal="left" vertical="center"/>
    </xf>
    <xf numFmtId="0" fontId="0" fillId="0" borderId="47" xfId="0" applyFill="1" applyBorder="1">
      <alignment vertical="center"/>
    </xf>
    <xf numFmtId="178" fontId="0" fillId="0" borderId="2" xfId="0" applyNumberFormat="1" applyBorder="1" applyAlignment="1">
      <alignment horizontal="center" vertical="center"/>
    </xf>
    <xf numFmtId="178" fontId="0" fillId="0" borderId="48" xfId="0" applyNumberFormat="1" applyBorder="1" applyAlignment="1">
      <alignment horizontal="center" vertical="center"/>
    </xf>
    <xf numFmtId="0" fontId="0" fillId="0" borderId="49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47" xfId="0" applyBorder="1">
      <alignment vertical="center"/>
    </xf>
    <xf numFmtId="0" fontId="0" fillId="0" borderId="49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80" fontId="0" fillId="0" borderId="49" xfId="0" applyNumberFormat="1" applyBorder="1" applyAlignment="1">
      <alignment horizontal="center" vertical="center"/>
    </xf>
    <xf numFmtId="181" fontId="0" fillId="0" borderId="47" xfId="0" applyNumberFormat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30" xfId="0" applyBorder="1">
      <alignment vertical="center"/>
    </xf>
    <xf numFmtId="178" fontId="0" fillId="0" borderId="0" xfId="0" applyNumberFormat="1" applyFill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0" xfId="0" applyBorder="1" applyAlignment="1">
      <alignment vertical="center" wrapText="1"/>
    </xf>
    <xf numFmtId="0" fontId="13" fillId="0" borderId="0" xfId="0" applyFont="1" applyFill="1" applyBorder="1" applyAlignment="1">
      <alignment vertical="center" shrinkToFit="1"/>
    </xf>
    <xf numFmtId="0" fontId="15" fillId="7" borderId="0" xfId="0" applyFont="1" applyFill="1" applyBorder="1" applyAlignment="1">
      <alignment horizontal="left" vertical="center"/>
    </xf>
    <xf numFmtId="0" fontId="17" fillId="10" borderId="0" xfId="0" applyFont="1" applyFill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8" fontId="0" fillId="9" borderId="41" xfId="0" applyNumberFormat="1" applyFill="1" applyBorder="1" applyAlignment="1">
      <alignment vertical="center"/>
    </xf>
    <xf numFmtId="178" fontId="0" fillId="9" borderId="0" xfId="0" applyNumberFormat="1" applyFill="1" applyBorder="1" applyAlignment="1">
      <alignment vertical="center"/>
    </xf>
    <xf numFmtId="178" fontId="0" fillId="0" borderId="41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0" fillId="0" borderId="51" xfId="0" applyBorder="1" applyAlignment="1">
      <alignment vertical="center" shrinkToFit="1"/>
    </xf>
    <xf numFmtId="0" fontId="3" fillId="0" borderId="52" xfId="0" applyFont="1" applyFill="1" applyBorder="1" applyAlignment="1">
      <alignment horizontal="center" vertical="center"/>
    </xf>
    <xf numFmtId="0" fontId="3" fillId="0" borderId="52" xfId="0" applyFont="1" applyFill="1" applyBorder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8" xfId="0" applyFill="1" applyBorder="1">
      <alignment vertical="center"/>
    </xf>
    <xf numFmtId="178" fontId="22" fillId="0" borderId="4" xfId="0" applyNumberFormat="1" applyFont="1" applyBorder="1" applyAlignment="1">
      <alignment horizontal="center" vertical="center"/>
    </xf>
    <xf numFmtId="178" fontId="22" fillId="9" borderId="0" xfId="0" applyNumberFormat="1" applyFont="1" applyFill="1" applyBorder="1">
      <alignment vertical="center"/>
    </xf>
    <xf numFmtId="178" fontId="22" fillId="9" borderId="50" xfId="0" applyNumberFormat="1" applyFont="1" applyFill="1" applyBorder="1">
      <alignment vertical="center"/>
    </xf>
    <xf numFmtId="178" fontId="22" fillId="0" borderId="0" xfId="0" applyNumberFormat="1" applyFont="1" applyBorder="1">
      <alignment vertical="center"/>
    </xf>
    <xf numFmtId="178" fontId="22" fillId="0" borderId="50" xfId="0" applyNumberFormat="1" applyFont="1" applyBorder="1">
      <alignment vertical="center"/>
    </xf>
    <xf numFmtId="178" fontId="22" fillId="0" borderId="3" xfId="0" applyNumberFormat="1" applyFont="1" applyBorder="1">
      <alignment vertical="center"/>
    </xf>
    <xf numFmtId="178" fontId="22" fillId="0" borderId="19" xfId="0" applyNumberFormat="1" applyFont="1" applyBorder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  <protection locked="0"/>
    </xf>
    <xf numFmtId="179" fontId="0" fillId="0" borderId="1" xfId="0" applyNumberFormat="1" applyFill="1" applyBorder="1" applyAlignment="1" applyProtection="1">
      <alignment horizontal="center" vertical="center"/>
      <protection locked="0"/>
    </xf>
    <xf numFmtId="179" fontId="0" fillId="0" borderId="12" xfId="0" applyNumberFormat="1" applyFill="1" applyBorder="1" applyAlignment="1" applyProtection="1">
      <alignment horizontal="center" vertical="center"/>
      <protection locked="0"/>
    </xf>
    <xf numFmtId="179" fontId="0" fillId="0" borderId="30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46" xfId="0" applyFont="1" applyFill="1" applyBorder="1">
      <alignment vertical="center"/>
    </xf>
    <xf numFmtId="0" fontId="13" fillId="11" borderId="2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9" xfId="0" applyFont="1" applyFill="1" applyBorder="1">
      <alignment vertical="center"/>
    </xf>
    <xf numFmtId="0" fontId="11" fillId="0" borderId="39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/>
    </xf>
    <xf numFmtId="0" fontId="0" fillId="5" borderId="22" xfId="0" applyFill="1" applyBorder="1">
      <alignment vertical="center"/>
    </xf>
    <xf numFmtId="0" fontId="0" fillId="5" borderId="39" xfId="0" applyFill="1" applyBorder="1">
      <alignment vertical="center"/>
    </xf>
    <xf numFmtId="0" fontId="0" fillId="5" borderId="40" xfId="0" applyFill="1" applyBorder="1">
      <alignment vertical="center"/>
    </xf>
    <xf numFmtId="0" fontId="0" fillId="5" borderId="62" xfId="0" applyFill="1" applyBorder="1">
      <alignment vertical="center"/>
    </xf>
    <xf numFmtId="0" fontId="0" fillId="5" borderId="63" xfId="0" applyFill="1" applyBorder="1">
      <alignment vertical="center"/>
    </xf>
    <xf numFmtId="0" fontId="0" fillId="5" borderId="64" xfId="0" applyFill="1" applyBorder="1">
      <alignment vertical="center"/>
    </xf>
    <xf numFmtId="0" fontId="2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52" xfId="0" applyFont="1" applyFill="1" applyBorder="1" applyAlignment="1">
      <alignment horizontal="left" vertical="center"/>
    </xf>
    <xf numFmtId="0" fontId="0" fillId="0" borderId="0" xfId="0" applyAlignment="1"/>
    <xf numFmtId="178" fontId="0" fillId="0" borderId="0" xfId="0" applyNumberFormat="1" applyAlignment="1"/>
    <xf numFmtId="178" fontId="0" fillId="0" borderId="0" xfId="0" applyNumberFormat="1" applyFill="1" applyBorder="1">
      <alignment vertical="center"/>
    </xf>
    <xf numFmtId="0" fontId="17" fillId="10" borderId="0" xfId="0" applyFont="1" applyFill="1" applyAlignment="1">
      <alignment vertical="center"/>
    </xf>
    <xf numFmtId="0" fontId="9" fillId="4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1" fillId="0" borderId="3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7" fillId="1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49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shrinkToFit="1"/>
    </xf>
    <xf numFmtId="178" fontId="22" fillId="0" borderId="1" xfId="0" applyNumberFormat="1" applyFont="1" applyBorder="1" applyAlignment="1">
      <alignment horizontal="center" vertical="center"/>
    </xf>
    <xf numFmtId="178" fontId="22" fillId="0" borderId="44" xfId="0" applyNumberFormat="1" applyFont="1" applyBorder="1" applyAlignment="1">
      <alignment horizontal="center" vertical="center"/>
    </xf>
    <xf numFmtId="0" fontId="0" fillId="0" borderId="48" xfId="0" applyBorder="1" applyAlignment="1">
      <alignment vertical="center" shrinkToFit="1"/>
    </xf>
    <xf numFmtId="0" fontId="0" fillId="0" borderId="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178" fontId="0" fillId="0" borderId="68" xfId="0" applyNumberFormat="1" applyBorder="1">
      <alignment vertical="center"/>
    </xf>
    <xf numFmtId="0" fontId="0" fillId="5" borderId="4" xfId="0" applyFill="1" applyBorder="1">
      <alignment vertical="center"/>
    </xf>
    <xf numFmtId="177" fontId="0" fillId="5" borderId="15" xfId="0" applyNumberFormat="1" applyFill="1" applyBorder="1">
      <alignment vertical="center"/>
    </xf>
    <xf numFmtId="0" fontId="0" fillId="5" borderId="8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57" xfId="0" applyFill="1" applyBorder="1">
      <alignment vertical="center"/>
    </xf>
    <xf numFmtId="0" fontId="0" fillId="5" borderId="13" xfId="0" applyFill="1" applyBorder="1">
      <alignment vertical="center"/>
    </xf>
    <xf numFmtId="178" fontId="0" fillId="0" borderId="32" xfId="0" applyNumberFormat="1" applyFill="1" applyBorder="1">
      <alignment vertical="center"/>
    </xf>
    <xf numFmtId="179" fontId="0" fillId="0" borderId="7" xfId="0" applyNumberForma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179" fontId="0" fillId="0" borderId="1" xfId="0" applyNumberForma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9" fontId="0" fillId="0" borderId="12" xfId="0" applyNumberFormat="1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179" fontId="0" fillId="0" borderId="30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Protection="1">
      <alignment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38" xfId="0" applyFont="1" applyBorder="1" applyAlignment="1" applyProtection="1">
      <alignment horizontal="left" vertical="center"/>
    </xf>
    <xf numFmtId="0" fontId="4" fillId="0" borderId="37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shrinkToFit="1"/>
    </xf>
    <xf numFmtId="0" fontId="8" fillId="7" borderId="26" xfId="0" applyFont="1" applyFill="1" applyBorder="1" applyAlignment="1" applyProtection="1">
      <alignment horizontal="center" vertical="center" shrinkToFit="1"/>
    </xf>
    <xf numFmtId="0" fontId="8" fillId="7" borderId="27" xfId="0" applyFont="1" applyFill="1" applyBorder="1" applyAlignment="1" applyProtection="1">
      <alignment horizontal="center" vertical="center" shrinkToFit="1"/>
    </xf>
    <xf numFmtId="0" fontId="8" fillId="7" borderId="28" xfId="0" applyFont="1" applyFill="1" applyBorder="1" applyAlignment="1" applyProtection="1">
      <alignment horizontal="center" vertical="center" shrinkToFit="1"/>
    </xf>
    <xf numFmtId="0" fontId="8" fillId="4" borderId="26" xfId="0" applyFont="1" applyFill="1" applyBorder="1" applyAlignment="1" applyProtection="1">
      <alignment horizontal="center" vertical="center" shrinkToFit="1"/>
    </xf>
    <xf numFmtId="0" fontId="8" fillId="4" borderId="27" xfId="0" applyFont="1" applyFill="1" applyBorder="1" applyAlignment="1" applyProtection="1">
      <alignment horizontal="center" vertical="center" shrinkToFit="1"/>
    </xf>
    <xf numFmtId="0" fontId="8" fillId="4" borderId="28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top" textRotation="255"/>
    </xf>
    <xf numFmtId="0" fontId="0" fillId="0" borderId="0" xfId="0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 shrinkToFit="1"/>
    </xf>
    <xf numFmtId="0" fontId="0" fillId="0" borderId="36" xfId="0" applyFill="1" applyBorder="1" applyAlignment="1" applyProtection="1">
      <alignment horizontal="center" vertical="center" shrinkToFit="1"/>
    </xf>
    <xf numFmtId="0" fontId="0" fillId="0" borderId="24" xfId="0" applyFill="1" applyBorder="1" applyAlignment="1" applyProtection="1">
      <alignment horizontal="center" vertical="center" shrinkToFit="1"/>
    </xf>
    <xf numFmtId="0" fontId="0" fillId="0" borderId="32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0" fontId="0" fillId="5" borderId="22" xfId="0" applyFill="1" applyBorder="1" applyProtection="1">
      <alignment vertical="center"/>
    </xf>
    <xf numFmtId="0" fontId="6" fillId="0" borderId="21" xfId="0" applyFont="1" applyFill="1" applyBorder="1" applyProtection="1">
      <alignment vertical="center"/>
    </xf>
    <xf numFmtId="0" fontId="0" fillId="5" borderId="62" xfId="0" applyFill="1" applyBorder="1" applyProtection="1">
      <alignment vertical="center"/>
    </xf>
    <xf numFmtId="0" fontId="6" fillId="0" borderId="46" xfId="0" applyFont="1" applyFill="1" applyBorder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center" vertical="center"/>
    </xf>
    <xf numFmtId="0" fontId="0" fillId="5" borderId="39" xfId="0" applyFill="1" applyBorder="1" applyProtection="1">
      <alignment vertical="center"/>
    </xf>
    <xf numFmtId="0" fontId="0" fillId="5" borderId="63" xfId="0" applyFill="1" applyBorder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5" borderId="40" xfId="0" applyFill="1" applyBorder="1" applyProtection="1">
      <alignment vertical="center"/>
    </xf>
    <xf numFmtId="0" fontId="0" fillId="5" borderId="64" xfId="0" applyFill="1" applyBorder="1" applyProtection="1">
      <alignment vertical="center"/>
    </xf>
    <xf numFmtId="0" fontId="0" fillId="5" borderId="4" xfId="0" applyFill="1" applyBorder="1" applyProtection="1">
      <alignment vertical="center"/>
    </xf>
    <xf numFmtId="177" fontId="0" fillId="5" borderId="15" xfId="0" applyNumberFormat="1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8" xfId="0" applyFill="1" applyBorder="1" applyProtection="1">
      <alignment vertical="center"/>
    </xf>
    <xf numFmtId="0" fontId="0" fillId="5" borderId="10" xfId="0" applyFill="1" applyBorder="1" applyProtection="1">
      <alignment vertical="center"/>
    </xf>
    <xf numFmtId="0" fontId="0" fillId="0" borderId="56" xfId="0" applyFill="1" applyBorder="1" applyAlignment="1" applyProtection="1">
      <alignment horizontal="center" vertical="center"/>
    </xf>
    <xf numFmtId="0" fontId="0" fillId="0" borderId="57" xfId="0" applyFill="1" applyBorder="1" applyAlignment="1" applyProtection="1">
      <alignment horizontal="center" vertical="center"/>
    </xf>
    <xf numFmtId="0" fontId="0" fillId="0" borderId="69" xfId="0" applyFill="1" applyBorder="1" applyAlignment="1" applyProtection="1">
      <alignment horizontal="center" vertical="center"/>
    </xf>
    <xf numFmtId="0" fontId="0" fillId="5" borderId="57" xfId="0" applyFill="1" applyBorder="1" applyProtection="1">
      <alignment vertical="center"/>
    </xf>
    <xf numFmtId="178" fontId="0" fillId="0" borderId="26" xfId="0" applyNumberFormat="1" applyBorder="1" applyProtection="1">
      <alignment vertical="center"/>
    </xf>
    <xf numFmtId="178" fontId="0" fillId="0" borderId="27" xfId="0" applyNumberFormat="1" applyBorder="1" applyProtection="1">
      <alignment vertical="center"/>
    </xf>
    <xf numFmtId="178" fontId="0" fillId="0" borderId="68" xfId="0" applyNumberFormat="1" applyBorder="1" applyProtection="1">
      <alignment vertical="center"/>
    </xf>
    <xf numFmtId="178" fontId="0" fillId="0" borderId="32" xfId="0" applyNumberFormat="1" applyFill="1" applyBorder="1" applyProtection="1">
      <alignment vertical="center"/>
    </xf>
    <xf numFmtId="0" fontId="6" fillId="0" borderId="29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11" fillId="0" borderId="2" xfId="0" applyFont="1" applyFill="1" applyBorder="1" applyProtection="1">
      <alignment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48" xfId="0" applyFont="1" applyBorder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shrinkToFit="1"/>
    </xf>
    <xf numFmtId="178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178" fontId="0" fillId="0" borderId="0" xfId="0" applyNumberFormat="1" applyFill="1" applyBorder="1" applyAlignment="1" applyProtection="1">
      <alignment vertical="center"/>
    </xf>
    <xf numFmtId="0" fontId="0" fillId="0" borderId="51" xfId="0" applyBorder="1" applyAlignment="1" applyProtection="1">
      <alignment vertical="center" shrinkToFit="1"/>
    </xf>
    <xf numFmtId="178" fontId="0" fillId="9" borderId="41" xfId="0" applyNumberFormat="1" applyFill="1" applyBorder="1" applyAlignment="1" applyProtection="1">
      <alignment vertical="center"/>
    </xf>
    <xf numFmtId="178" fontId="0" fillId="0" borderId="41" xfId="0" applyNumberFormat="1" applyBorder="1" applyAlignment="1" applyProtection="1">
      <alignment vertical="center"/>
    </xf>
    <xf numFmtId="178" fontId="0" fillId="0" borderId="43" xfId="0" applyNumberFormat="1" applyBorder="1" applyAlignment="1" applyProtection="1">
      <alignment vertical="center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13" fillId="0" borderId="51" xfId="0" applyFont="1" applyFill="1" applyBorder="1" applyAlignment="1">
      <alignment vertical="center" shrinkToFit="1"/>
    </xf>
    <xf numFmtId="0" fontId="0" fillId="0" borderId="72" xfId="0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10" fillId="9" borderId="73" xfId="0" applyFont="1" applyFill="1" applyBorder="1" applyAlignment="1">
      <alignment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73" xfId="0" applyFont="1" applyFill="1" applyBorder="1">
      <alignment vertical="center"/>
    </xf>
    <xf numFmtId="0" fontId="10" fillId="9" borderId="43" xfId="0" applyFont="1" applyFill="1" applyBorder="1" applyAlignment="1">
      <alignment horizontal="center" vertical="center"/>
    </xf>
    <xf numFmtId="0" fontId="10" fillId="9" borderId="74" xfId="0" applyFont="1" applyFill="1" applyBorder="1">
      <alignment vertical="center"/>
    </xf>
    <xf numFmtId="0" fontId="0" fillId="0" borderId="53" xfId="0" applyBorder="1" applyAlignment="1">
      <alignment vertical="center" shrinkToFit="1"/>
    </xf>
    <xf numFmtId="178" fontId="0" fillId="9" borderId="42" xfId="0" applyNumberFormat="1" applyFill="1" applyBorder="1" applyAlignment="1">
      <alignment vertical="center"/>
    </xf>
    <xf numFmtId="178" fontId="0" fillId="0" borderId="42" xfId="0" applyNumberFormat="1" applyBorder="1" applyAlignment="1">
      <alignment vertical="center"/>
    </xf>
    <xf numFmtId="178" fontId="0" fillId="0" borderId="45" xfId="0" applyNumberFormat="1" applyBorder="1" applyAlignment="1">
      <alignment vertical="center"/>
    </xf>
    <xf numFmtId="0" fontId="0" fillId="0" borderId="53" xfId="0" applyBorder="1" applyAlignment="1" applyProtection="1">
      <alignment vertical="center" shrinkToFit="1"/>
    </xf>
    <xf numFmtId="178" fontId="0" fillId="9" borderId="42" xfId="0" applyNumberFormat="1" applyFill="1" applyBorder="1" applyAlignment="1" applyProtection="1">
      <alignment vertical="center"/>
    </xf>
    <xf numFmtId="178" fontId="0" fillId="0" borderId="42" xfId="0" applyNumberFormat="1" applyBorder="1" applyAlignment="1" applyProtection="1">
      <alignment vertical="center"/>
    </xf>
    <xf numFmtId="178" fontId="0" fillId="0" borderId="45" xfId="0" applyNumberFormat="1" applyBorder="1" applyAlignment="1" applyProtection="1">
      <alignment vertical="center"/>
    </xf>
    <xf numFmtId="0" fontId="0" fillId="0" borderId="7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6" fillId="10" borderId="47" xfId="0" applyFont="1" applyFill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3" fillId="4" borderId="41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41" xfId="0" applyFont="1" applyFill="1" applyBorder="1" applyAlignment="1">
      <alignment horizontal="left" vertical="center" shrinkToFit="1"/>
    </xf>
    <xf numFmtId="0" fontId="23" fillId="4" borderId="0" xfId="0" applyFont="1" applyFill="1" applyBorder="1" applyAlignment="1">
      <alignment horizontal="left" vertical="center" shrinkToFit="1"/>
    </xf>
    <xf numFmtId="0" fontId="14" fillId="10" borderId="4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23" fillId="7" borderId="41" xfId="0" applyFont="1" applyFill="1" applyBorder="1" applyAlignment="1">
      <alignment horizontal="left" vertical="center" shrinkToFit="1"/>
    </xf>
    <xf numFmtId="0" fontId="23" fillId="7" borderId="0" xfId="0" applyFont="1" applyFill="1" applyBorder="1" applyAlignment="1">
      <alignment horizontal="left" vertical="center" shrinkToFit="1"/>
    </xf>
    <xf numFmtId="0" fontId="23" fillId="7" borderId="41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14" fillId="10" borderId="42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2" fillId="9" borderId="41" xfId="0" applyFont="1" applyFill="1" applyBorder="1" applyAlignment="1">
      <alignment horizontal="left" vertical="center" shrinkToFit="1"/>
    </xf>
    <xf numFmtId="0" fontId="22" fillId="9" borderId="0" xfId="0" applyFont="1" applyFill="1" applyBorder="1" applyAlignment="1">
      <alignment horizontal="left" vertical="center" shrinkToFit="1"/>
    </xf>
    <xf numFmtId="0" fontId="22" fillId="0" borderId="41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 shrinkToFit="1"/>
    </xf>
    <xf numFmtId="0" fontId="22" fillId="0" borderId="55" xfId="0" applyFont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center" shrinkToFit="1"/>
    </xf>
    <xf numFmtId="0" fontId="22" fillId="0" borderId="55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2" fillId="9" borderId="41" xfId="0" applyFont="1" applyFill="1" applyBorder="1" applyAlignment="1">
      <alignment horizontal="left" vertical="center"/>
    </xf>
    <xf numFmtId="0" fontId="22" fillId="9" borderId="0" xfId="0" applyFont="1" applyFill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6" fillId="8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 shrinkToFit="1"/>
    </xf>
    <xf numFmtId="0" fontId="8" fillId="7" borderId="34" xfId="0" applyFont="1" applyFill="1" applyBorder="1" applyAlignment="1">
      <alignment horizontal="center" vertical="center" shrinkToFit="1"/>
    </xf>
    <xf numFmtId="0" fontId="8" fillId="7" borderId="35" xfId="0" applyFont="1" applyFill="1" applyBorder="1" applyAlignment="1">
      <alignment horizontal="center" vertical="center" shrinkToFit="1"/>
    </xf>
    <xf numFmtId="0" fontId="8" fillId="4" borderId="33" xfId="0" applyFont="1" applyFill="1" applyBorder="1" applyAlignment="1">
      <alignment horizontal="center" vertical="center" shrinkToFit="1"/>
    </xf>
    <xf numFmtId="0" fontId="8" fillId="4" borderId="34" xfId="0" applyFont="1" applyFill="1" applyBorder="1" applyAlignment="1">
      <alignment horizontal="center" vertical="center" shrinkToFit="1"/>
    </xf>
    <xf numFmtId="0" fontId="8" fillId="4" borderId="35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vertical="top" textRotation="255" shrinkToFit="1"/>
    </xf>
    <xf numFmtId="0" fontId="0" fillId="0" borderId="26" xfId="0" applyBorder="1" applyAlignment="1">
      <alignment horizontal="center" vertical="top" textRotation="255" shrinkToFit="1"/>
    </xf>
    <xf numFmtId="0" fontId="0" fillId="0" borderId="34" xfId="0" applyBorder="1" applyAlignment="1">
      <alignment horizontal="center" vertical="top" textRotation="255" shrinkToFit="1"/>
    </xf>
    <xf numFmtId="0" fontId="0" fillId="0" borderId="27" xfId="0" applyBorder="1" applyAlignment="1">
      <alignment horizontal="center" vertical="top" textRotation="255" shrinkToFit="1"/>
    </xf>
    <xf numFmtId="0" fontId="0" fillId="0" borderId="35" xfId="0" applyBorder="1" applyAlignment="1">
      <alignment horizontal="center" vertical="top" textRotation="255" shrinkToFit="1"/>
    </xf>
    <xf numFmtId="0" fontId="0" fillId="0" borderId="28" xfId="0" applyBorder="1" applyAlignment="1">
      <alignment horizontal="center" vertical="top" textRotation="255" shrinkToFit="1"/>
    </xf>
    <xf numFmtId="0" fontId="0" fillId="0" borderId="60" xfId="0" applyBorder="1" applyAlignment="1">
      <alignment horizontal="left" vertical="center" wrapText="1"/>
    </xf>
    <xf numFmtId="0" fontId="5" fillId="6" borderId="49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178" fontId="13" fillId="9" borderId="0" xfId="0" applyNumberFormat="1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0" fillId="9" borderId="0" xfId="0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left" vertical="center" shrinkToFit="1"/>
    </xf>
    <xf numFmtId="0" fontId="10" fillId="9" borderId="42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42" xfId="0" applyFont="1" applyFill="1" applyBorder="1" applyAlignment="1">
      <alignment horizontal="left" vertical="center" shrinkToFit="1"/>
    </xf>
    <xf numFmtId="0" fontId="10" fillId="9" borderId="44" xfId="0" applyFont="1" applyFill="1" applyBorder="1" applyAlignment="1">
      <alignment horizontal="left" vertical="center" shrinkToFit="1"/>
    </xf>
    <xf numFmtId="0" fontId="10" fillId="9" borderId="45" xfId="0" applyFont="1" applyFill="1" applyBorder="1" applyAlignment="1">
      <alignment horizontal="left" vertical="center" shrinkToFit="1"/>
    </xf>
    <xf numFmtId="0" fontId="13" fillId="0" borderId="43" xfId="0" applyFont="1" applyFill="1" applyBorder="1" applyAlignment="1">
      <alignment horizontal="left" vertical="center" shrinkToFit="1"/>
    </xf>
    <xf numFmtId="0" fontId="13" fillId="0" borderId="44" xfId="0" applyFont="1" applyFill="1" applyBorder="1" applyAlignment="1">
      <alignment horizontal="left" vertical="center" shrinkToFit="1"/>
    </xf>
    <xf numFmtId="178" fontId="13" fillId="0" borderId="44" xfId="0" applyNumberFormat="1" applyFont="1" applyFill="1" applyBorder="1" applyAlignment="1">
      <alignment horizontal="center" vertical="center"/>
    </xf>
    <xf numFmtId="178" fontId="13" fillId="0" borderId="45" xfId="0" applyNumberFormat="1" applyFont="1" applyFill="1" applyBorder="1" applyAlignment="1">
      <alignment horizontal="center" vertical="center"/>
    </xf>
    <xf numFmtId="178" fontId="13" fillId="0" borderId="43" xfId="0" applyNumberFormat="1" applyFont="1" applyFill="1" applyBorder="1" applyAlignment="1">
      <alignment horizontal="center" vertical="center"/>
    </xf>
    <xf numFmtId="0" fontId="13" fillId="9" borderId="51" xfId="0" applyFont="1" applyFill="1" applyBorder="1" applyAlignment="1">
      <alignment horizontal="left" vertical="center" shrinkToFit="1"/>
    </xf>
    <xf numFmtId="0" fontId="13" fillId="9" borderId="52" xfId="0" applyFont="1" applyFill="1" applyBorder="1" applyAlignment="1">
      <alignment horizontal="left" vertical="center" shrinkToFit="1"/>
    </xf>
    <xf numFmtId="0" fontId="13" fillId="9" borderId="53" xfId="0" applyFont="1" applyFill="1" applyBorder="1" applyAlignment="1">
      <alignment horizontal="left" vertical="center" shrinkToFit="1"/>
    </xf>
    <xf numFmtId="178" fontId="13" fillId="9" borderId="51" xfId="0" applyNumberFormat="1" applyFont="1" applyFill="1" applyBorder="1" applyAlignment="1">
      <alignment horizontal="center" vertical="center"/>
    </xf>
    <xf numFmtId="178" fontId="13" fillId="9" borderId="52" xfId="0" applyNumberFormat="1" applyFont="1" applyFill="1" applyBorder="1" applyAlignment="1">
      <alignment horizontal="center" vertical="center"/>
    </xf>
    <xf numFmtId="178" fontId="13" fillId="9" borderId="53" xfId="0" applyNumberFormat="1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left" vertical="center" shrinkToFit="1"/>
    </xf>
    <xf numFmtId="0" fontId="17" fillId="10" borderId="65" xfId="0" applyFont="1" applyFill="1" applyBorder="1" applyAlignment="1">
      <alignment horizontal="center" vertical="center"/>
    </xf>
    <xf numFmtId="0" fontId="17" fillId="10" borderId="66" xfId="0" applyFont="1" applyFill="1" applyBorder="1" applyAlignment="1">
      <alignment horizontal="center" vertical="center"/>
    </xf>
    <xf numFmtId="0" fontId="17" fillId="10" borderId="67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13" fillId="0" borderId="53" xfId="0" applyFont="1" applyFill="1" applyBorder="1" applyAlignment="1">
      <alignment horizontal="center" vertical="center" shrinkToFit="1"/>
    </xf>
    <xf numFmtId="0" fontId="13" fillId="9" borderId="41" xfId="0" applyFont="1" applyFill="1" applyBorder="1" applyAlignment="1">
      <alignment horizontal="left" vertical="center" shrinkToFit="1"/>
    </xf>
    <xf numFmtId="0" fontId="13" fillId="9" borderId="42" xfId="0" applyFont="1" applyFill="1" applyBorder="1" applyAlignment="1">
      <alignment horizontal="left" vertical="center" shrinkToFit="1"/>
    </xf>
    <xf numFmtId="178" fontId="13" fillId="9" borderId="41" xfId="0" applyNumberFormat="1" applyFont="1" applyFill="1" applyBorder="1" applyAlignment="1">
      <alignment horizontal="center" vertical="center"/>
    </xf>
    <xf numFmtId="178" fontId="13" fillId="9" borderId="42" xfId="0" applyNumberFormat="1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2" fillId="9" borderId="41" xfId="0" applyFont="1" applyFill="1" applyBorder="1" applyAlignment="1">
      <alignment horizontal="left" vertical="center" shrinkToFit="1"/>
    </xf>
    <xf numFmtId="0" fontId="12" fillId="9" borderId="0" xfId="0" applyFont="1" applyFill="1" applyBorder="1" applyAlignment="1">
      <alignment horizontal="left" vertical="center" shrinkToFit="1"/>
    </xf>
    <xf numFmtId="0" fontId="12" fillId="9" borderId="42" xfId="0" applyFont="1" applyFill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0" fontId="11" fillId="0" borderId="4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2" fillId="0" borderId="43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shrinkToFit="1"/>
    </xf>
    <xf numFmtId="0" fontId="8" fillId="7" borderId="61" xfId="0" applyFont="1" applyFill="1" applyBorder="1" applyAlignment="1" applyProtection="1">
      <alignment horizontal="center" vertical="center" shrinkToFit="1"/>
    </xf>
    <xf numFmtId="0" fontId="8" fillId="7" borderId="34" xfId="0" applyFont="1" applyFill="1" applyBorder="1" applyAlignment="1" applyProtection="1">
      <alignment horizontal="center" vertical="center" shrinkToFit="1"/>
    </xf>
    <xf numFmtId="0" fontId="8" fillId="7" borderId="35" xfId="0" applyFont="1" applyFill="1" applyBorder="1" applyAlignment="1" applyProtection="1">
      <alignment horizontal="center" vertical="center" shrinkToFit="1"/>
    </xf>
    <xf numFmtId="0" fontId="8" fillId="4" borderId="33" xfId="0" applyFont="1" applyFill="1" applyBorder="1" applyAlignment="1" applyProtection="1">
      <alignment horizontal="center" vertical="center" shrinkToFit="1"/>
    </xf>
    <xf numFmtId="0" fontId="8" fillId="4" borderId="34" xfId="0" applyFont="1" applyFill="1" applyBorder="1" applyAlignment="1" applyProtection="1">
      <alignment horizontal="center" vertical="center" shrinkToFit="1"/>
    </xf>
    <xf numFmtId="0" fontId="8" fillId="4" borderId="35" xfId="0" applyFont="1" applyFill="1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center" vertical="top" textRotation="255" shrinkToFit="1"/>
    </xf>
    <xf numFmtId="0" fontId="0" fillId="0" borderId="26" xfId="0" applyBorder="1" applyAlignment="1" applyProtection="1">
      <alignment horizontal="center" vertical="top" textRotation="255" shrinkToFit="1"/>
    </xf>
    <xf numFmtId="0" fontId="0" fillId="0" borderId="34" xfId="0" applyBorder="1" applyAlignment="1" applyProtection="1">
      <alignment horizontal="center" vertical="top" textRotation="255" shrinkToFit="1"/>
    </xf>
    <xf numFmtId="0" fontId="0" fillId="0" borderId="27" xfId="0" applyBorder="1" applyAlignment="1" applyProtection="1">
      <alignment horizontal="center" vertical="top" textRotation="255" shrinkToFit="1"/>
    </xf>
    <xf numFmtId="0" fontId="0" fillId="0" borderId="35" xfId="0" applyBorder="1" applyAlignment="1" applyProtection="1">
      <alignment horizontal="center" vertical="top" textRotation="255" shrinkToFit="1"/>
    </xf>
    <xf numFmtId="0" fontId="0" fillId="0" borderId="28" xfId="0" applyBorder="1" applyAlignment="1" applyProtection="1">
      <alignment horizontal="center" vertical="top" textRotation="255" shrinkToFit="1"/>
    </xf>
    <xf numFmtId="0" fontId="5" fillId="12" borderId="49" xfId="0" applyFont="1" applyFill="1" applyBorder="1" applyAlignment="1" applyProtection="1">
      <alignment horizontal="center" vertical="center"/>
    </xf>
    <xf numFmtId="0" fontId="5" fillId="12" borderId="29" xfId="0" applyFont="1" applyFill="1" applyBorder="1" applyAlignment="1" applyProtection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5" fillId="12" borderId="0" xfId="0" applyFont="1" applyFill="1" applyBorder="1" applyAlignment="1" applyProtection="1">
      <alignment horizontal="center" vertical="center"/>
    </xf>
    <xf numFmtId="0" fontId="5" fillId="12" borderId="50" xfId="0" applyFont="1" applyFill="1" applyBorder="1" applyAlignment="1" applyProtection="1">
      <alignment horizontal="center" vertical="center"/>
    </xf>
    <xf numFmtId="0" fontId="11" fillId="0" borderId="47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distributed" vertical="center"/>
    </xf>
    <xf numFmtId="0" fontId="11" fillId="0" borderId="3" xfId="0" applyFont="1" applyBorder="1" applyAlignment="1" applyProtection="1">
      <alignment horizontal="distributed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7" fillId="10" borderId="0" xfId="0" applyFont="1" applyFill="1" applyAlignment="1" applyProtection="1">
      <alignment horizontal="center" vertical="center"/>
    </xf>
    <xf numFmtId="0" fontId="9" fillId="7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12" fillId="9" borderId="41" xfId="0" applyFont="1" applyFill="1" applyBorder="1" applyAlignment="1" applyProtection="1">
      <alignment horizontal="left" vertical="center" shrinkToFit="1"/>
    </xf>
    <xf numFmtId="0" fontId="12" fillId="9" borderId="0" xfId="0" applyFont="1" applyFill="1" applyBorder="1" applyAlignment="1" applyProtection="1">
      <alignment horizontal="left" vertical="center" shrinkToFit="1"/>
    </xf>
    <xf numFmtId="0" fontId="12" fillId="9" borderId="42" xfId="0" applyFont="1" applyFill="1" applyBorder="1" applyAlignment="1" applyProtection="1">
      <alignment horizontal="left" vertical="center" shrinkToFit="1"/>
    </xf>
    <xf numFmtId="0" fontId="12" fillId="0" borderId="41" xfId="0" applyFont="1" applyBorder="1" applyAlignment="1" applyProtection="1">
      <alignment horizontal="left" vertical="center" shrinkToFit="1"/>
    </xf>
    <xf numFmtId="0" fontId="12" fillId="0" borderId="0" xfId="0" applyFont="1" applyBorder="1" applyAlignment="1" applyProtection="1">
      <alignment horizontal="left" vertical="center" shrinkToFit="1"/>
    </xf>
    <xf numFmtId="0" fontId="12" fillId="0" borderId="42" xfId="0" applyFont="1" applyBorder="1" applyAlignment="1" applyProtection="1">
      <alignment horizontal="left" vertical="center" shrinkToFit="1"/>
    </xf>
    <xf numFmtId="0" fontId="12" fillId="0" borderId="43" xfId="0" applyFont="1" applyBorder="1" applyAlignment="1" applyProtection="1">
      <alignment horizontal="left" vertical="center" shrinkToFit="1"/>
    </xf>
    <xf numFmtId="0" fontId="12" fillId="0" borderId="44" xfId="0" applyFont="1" applyBorder="1" applyAlignment="1" applyProtection="1">
      <alignment horizontal="left" vertical="center" shrinkToFit="1"/>
    </xf>
    <xf numFmtId="0" fontId="12" fillId="0" borderId="45" xfId="0" applyFont="1" applyBorder="1" applyAlignment="1" applyProtection="1">
      <alignment horizontal="left" vertical="center" shrinkToFit="1"/>
    </xf>
    <xf numFmtId="0" fontId="5" fillId="10" borderId="49" xfId="0" applyFont="1" applyFill="1" applyBorder="1" applyAlignment="1">
      <alignment horizontal="center" vertical="center" shrinkToFit="1"/>
    </xf>
    <xf numFmtId="0" fontId="5" fillId="10" borderId="29" xfId="0" applyFont="1" applyFill="1" applyBorder="1" applyAlignment="1">
      <alignment horizontal="center" vertical="center" shrinkToFit="1"/>
    </xf>
    <xf numFmtId="0" fontId="5" fillId="10" borderId="0" xfId="0" applyFont="1" applyFill="1" applyBorder="1" applyAlignment="1">
      <alignment horizontal="center" vertical="center" shrinkToFit="1"/>
    </xf>
    <xf numFmtId="0" fontId="5" fillId="10" borderId="50" xfId="0" applyFont="1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2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FFFF"/>
      <color rgb="FFF739E0"/>
      <color rgb="FFFF66CC"/>
      <color rgb="FFF01010"/>
      <color rgb="FFFFFF99"/>
      <color rgb="FFD729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78406043166406"/>
          <c:y val="0.12738312973223415"/>
          <c:w val="0.67202368512860544"/>
          <c:h val="0.715994415453677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実践前後の変容!$B$4:$D$4</c:f>
              <c:strCache>
                <c:ptCount val="3"/>
                <c:pt idx="0">
                  <c:v>実践前</c:v>
                </c:pt>
                <c:pt idx="1">
                  <c:v>実践後</c:v>
                </c:pt>
                <c:pt idx="2">
                  <c:v>フォローアップ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C-4D13-BDCD-27F8C3D38A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C-4D13-BDCD-27F8C3D38A0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3C-4D13-BDCD-27F8C3D38A09}"/>
              </c:ext>
            </c:extLst>
          </c:dPt>
          <c:dLbls>
            <c:dLbl>
              <c:idx val="0"/>
              <c:layout>
                <c:manualLayout>
                  <c:x val="0.26592069281762865"/>
                  <c:y val="-7.1593421522899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C-4D13-BDCD-27F8C3D38A09}"/>
                </c:ext>
              </c:extLst>
            </c:dLbl>
            <c:dLbl>
              <c:idx val="1"/>
              <c:layout>
                <c:manualLayout>
                  <c:x val="0.28401682951020663"/>
                  <c:y val="-1.117421103485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3C-4D13-BDCD-27F8C3D38A09}"/>
                </c:ext>
              </c:extLst>
            </c:dLbl>
            <c:dLbl>
              <c:idx val="2"/>
              <c:layout>
                <c:manualLayout>
                  <c:x val="0.33677075961188141"/>
                  <c:y val="-5.8351457179805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3C-4D13-BDCD-27F8C3D38A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(実践前後の変容!$D$4,実践前後の変容!$C$4,実践前後の変容!$B$4)</c:f>
              <c:strCache>
                <c:ptCount val="3"/>
                <c:pt idx="0">
                  <c:v>フォローアップ</c:v>
                </c:pt>
                <c:pt idx="1">
                  <c:v>実践後</c:v>
                </c:pt>
                <c:pt idx="2">
                  <c:v>実践前</c:v>
                </c:pt>
              </c:strCache>
            </c:strRef>
          </c:cat>
          <c:val>
            <c:numRef>
              <c:f>(実践前後の変容!$D$5,実践前後の変容!$C$5,実践前後の変容!$B$5)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3C-4D13-BDCD-27F8C3D38A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2449416"/>
        <c:axId val="292449808"/>
      </c:barChart>
      <c:catAx>
        <c:axId val="292449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808"/>
        <c:crosses val="autoZero"/>
        <c:auto val="1"/>
        <c:lblAlgn val="ctr"/>
        <c:lblOffset val="100"/>
        <c:noMultiLvlLbl val="0"/>
      </c:catAx>
      <c:valAx>
        <c:axId val="29244980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67275216146769"/>
          <c:y val="9.5956757488521213E-2"/>
          <c:w val="0.67202368512860544"/>
          <c:h val="0.602242321952077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CC-4AEE-89AF-332E1E0E147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CC-4AEE-89AF-332E1E0E1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'入力シート（実践前）'!$B$57:$C$57</c:f>
              <c:strCache>
                <c:ptCount val="2"/>
                <c:pt idx="0">
                  <c:v>B　友達との関係</c:v>
                </c:pt>
                <c:pt idx="1">
                  <c:v>A　自分自身</c:v>
                </c:pt>
              </c:strCache>
            </c:strRef>
          </c:cat>
          <c:val>
            <c:numRef>
              <c:f>'入力シート（実践前）'!$B$58:$C$58</c:f>
              <c:numCache>
                <c:formatCode>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CC-4AEE-89AF-332E1E0E14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6262400"/>
        <c:axId val="296262792"/>
      </c:barChart>
      <c:catAx>
        <c:axId val="29626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2792"/>
        <c:crosses val="autoZero"/>
        <c:auto val="1"/>
        <c:lblAlgn val="ctr"/>
        <c:lblOffset val="100"/>
        <c:noMultiLvlLbl val="0"/>
      </c:catAx>
      <c:valAx>
        <c:axId val="296262792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24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8285696996718"/>
          <c:y val="0.2093818176832602"/>
          <c:w val="0.84326227630612371"/>
          <c:h val="0.731869857571734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('入力シート（実践前）'!$I$54,'入力シート（実践前）'!$M$54,'入力シート（実践前）'!$Q$54,'入力シート（実践前）'!$U$54)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3-41DB-A249-4CA0460769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5928"/>
        <c:axId val="296266320"/>
      </c:lineChart>
      <c:catAx>
        <c:axId val="29626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66320"/>
        <c:crosses val="autoZero"/>
        <c:auto val="1"/>
        <c:lblAlgn val="ctr"/>
        <c:lblOffset val="100"/>
        <c:noMultiLvlLbl val="0"/>
      </c:catAx>
      <c:valAx>
        <c:axId val="29626632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5928"/>
        <c:crosses val="autoZero"/>
        <c:crossBetween val="between"/>
        <c:majorUnit val="1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5632809922950495"/>
          <c:y val="0"/>
          <c:w val="0.55320074499912852"/>
          <c:h val="0.1073392296770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7247439246664"/>
          <c:y val="4.4320438559764232E-2"/>
          <c:w val="0.87928454606730622"/>
          <c:h val="0.54981022058419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実践前後の変容!$F$38:$F$43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D-40FF-B786-408D90297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263576"/>
        <c:axId val="296263968"/>
      </c:lineChart>
      <c:catAx>
        <c:axId val="296263576"/>
        <c:scaling>
          <c:orientation val="minMax"/>
        </c:scaling>
        <c:delete val="1"/>
        <c:axPos val="b"/>
        <c:majorTickMark val="none"/>
        <c:minorTickMark val="none"/>
        <c:tickLblPos val="nextTo"/>
        <c:crossAx val="296263968"/>
        <c:crosses val="autoZero"/>
        <c:auto val="1"/>
        <c:lblAlgn val="ctr"/>
        <c:lblOffset val="100"/>
        <c:noMultiLvlLbl val="0"/>
      </c:catAx>
      <c:valAx>
        <c:axId val="296263968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3576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65474150242788"/>
          <c:y val="5.0540400265736592E-2"/>
          <c:w val="0.87674200228506127"/>
          <c:h val="0.553231625342656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7150" cap="rnd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実践前後の変容!$F$60:$F$65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B0-446B-824D-3B98ABCE80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4752"/>
        <c:axId val="296265144"/>
      </c:lineChart>
      <c:catAx>
        <c:axId val="296264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6265144"/>
        <c:crosses val="autoZero"/>
        <c:auto val="1"/>
        <c:lblAlgn val="ctr"/>
        <c:lblOffset val="100"/>
        <c:noMultiLvlLbl val="0"/>
      </c:catAx>
      <c:valAx>
        <c:axId val="29626514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4752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2184580439952"/>
          <c:y val="0.20938193169086225"/>
          <c:w val="0.84326227630612371"/>
          <c:h val="0.731869857571734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('入力シート（実践前）'!$I$54,'入力シート（実践前）'!$M$54,'入力シート（実践前）'!$Q$54,'入力シート（実践前）'!$U$54)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3-4DF8-89E0-274C83D1ECEA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('個人の様子（実践前）'!$AB$1,'個人の様子（実践前）'!$AC$1,'個人の様子（実践前）'!$AD$1,'個人の様子（実践前）'!$AE$1)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3-4DF8-89E0-274C83D1ECE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5928"/>
        <c:axId val="296266320"/>
      </c:lineChart>
      <c:catAx>
        <c:axId val="29626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66320"/>
        <c:crosses val="autoZero"/>
        <c:auto val="1"/>
        <c:lblAlgn val="ctr"/>
        <c:lblOffset val="100"/>
        <c:noMultiLvlLbl val="0"/>
      </c:catAx>
      <c:valAx>
        <c:axId val="29626632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5928"/>
        <c:crosses val="autoZero"/>
        <c:crossBetween val="between"/>
        <c:majorUnit val="1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5632809922950495"/>
          <c:y val="0"/>
          <c:w val="0.55320074499912852"/>
          <c:h val="0.1073392296770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25595732889997"/>
          <c:y val="5.3176937441643327E-2"/>
          <c:w val="0.8903454329207805"/>
          <c:h val="0.553231625342656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7150" cap="rnd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val>
            <c:numRef>
              <c:f>実践前後の変容!$F$60:$F$65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5-4BB2-9446-6FF2C43DE104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'個人の様子（実践前）'!$AB$4:$AG$4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C-4F50-B104-989D503918B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808496"/>
        <c:axId val="294808888"/>
      </c:lineChart>
      <c:catAx>
        <c:axId val="294808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4808888"/>
        <c:crosses val="autoZero"/>
        <c:auto val="1"/>
        <c:lblAlgn val="ctr"/>
        <c:lblOffset val="100"/>
        <c:noMultiLvlLbl val="0"/>
      </c:catAx>
      <c:valAx>
        <c:axId val="294808888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808496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7247439246664"/>
          <c:y val="4.4320438559764232E-2"/>
          <c:w val="0.87928454606730622"/>
          <c:h val="0.54981022058419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>
                  <a:alpha val="99000"/>
                </a:srgbClr>
              </a:solidFill>
              <a:ln w="50800">
                <a:solidFill>
                  <a:srgbClr val="00B0F0"/>
                </a:solidFill>
              </a:ln>
              <a:effectLst/>
            </c:spPr>
          </c:marker>
          <c:val>
            <c:numRef>
              <c:f>実践前後の変容!$F$38:$F$43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2E-4BD1-A800-C1074847D75F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2"/>
                </a:solidFill>
                <a:ln w="57150">
                  <a:solidFill>
                    <a:srgbClr val="ED7D3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ED7D3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59F-4876-95A6-0444617BD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'個人の様子（実践前）'!$AB$3:$AG$3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D-4C2A-BFEE-2ADA76D2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09672"/>
        <c:axId val="294810064"/>
      </c:lineChart>
      <c:catAx>
        <c:axId val="294809672"/>
        <c:scaling>
          <c:orientation val="minMax"/>
        </c:scaling>
        <c:delete val="1"/>
        <c:axPos val="b"/>
        <c:majorTickMark val="none"/>
        <c:minorTickMark val="none"/>
        <c:tickLblPos val="nextTo"/>
        <c:crossAx val="294810064"/>
        <c:crosses val="autoZero"/>
        <c:auto val="1"/>
        <c:lblAlgn val="ctr"/>
        <c:lblOffset val="100"/>
        <c:noMultiLvlLbl val="0"/>
      </c:catAx>
      <c:valAx>
        <c:axId val="294810064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809672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7082818271535E-2"/>
          <c:y val="6.4161550747482532E-2"/>
          <c:w val="0.87942651515220938"/>
          <c:h val="0.84845483716187853"/>
        </c:manualLayout>
      </c:layout>
      <c:scatterChart>
        <c:scatterStyle val="lineMarker"/>
        <c:varyColors val="0"/>
        <c:ser>
          <c:idx val="0"/>
          <c:order val="0"/>
          <c:tx>
            <c:v>AB分布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22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square"/>
              <c:size val="10"/>
              <c:spPr>
                <a:solidFill>
                  <a:srgbClr val="00B050"/>
                </a:solidFill>
                <a:ln w="222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C8F-47DF-9887-6BD699EF67E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8F-47DF-9887-6BD699EF67E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noAutofit/>
              </a:bodyPr>
              <a:lstStyle/>
              <a:p>
                <a:pPr>
                  <a:defRPr sz="1200" b="0" i="0" u="none" strike="noStrike" kern="1200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'個人の様子（実践前）'!$AB$2</c:f>
            </c:numRef>
          </c:xVal>
          <c:yVal>
            <c:numRef>
              <c:f>'個人の様子（実践前）'!$AC$2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BC8F-47DF-9887-6BD699EF67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94810848"/>
        <c:axId val="294811240"/>
      </c:scatterChart>
      <c:scatterChart>
        <c:scatterStyle val="smoothMarker"/>
        <c:varyColors val="0"/>
        <c:ser>
          <c:idx val="1"/>
          <c:order val="1"/>
          <c:tx>
            <c:v>自分自身 クラス平均</c:v>
          </c:tx>
          <c:spPr>
            <a:ln w="38100" cap="rnd">
              <a:solidFill>
                <a:srgbClr val="0070C0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'入力シート（実践前）'!$B$62:$B$86</c:f>
              <c:numCache>
                <c:formatCode>General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</c:numCache>
            </c:numRef>
          </c:xVal>
          <c:yVal>
            <c:numRef>
              <c:f>'入力シート（実践前）'!$E$62:$E$86</c:f>
              <c:numCache>
                <c:formatCode>0.0_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C8F-47DF-9887-6BD699EF67EF}"/>
            </c:ext>
          </c:extLst>
        </c:ser>
        <c:ser>
          <c:idx val="2"/>
          <c:order val="2"/>
          <c:tx>
            <c:v>友達との関係 クラス平均</c:v>
          </c:tx>
          <c:spPr>
            <a:ln w="38100" cap="rnd">
              <a:solidFill>
                <a:srgbClr val="FF0000"/>
              </a:solidFill>
              <a:round/>
              <a:headEnd type="none"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'入力シート（実践前）'!$C$62:$C$86</c:f>
              <c:numCache>
                <c:formatCode>0.0_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'入力シート（実践前）'!$B$62:$B$86</c:f>
              <c:numCache>
                <c:formatCode>General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BC8F-47DF-9887-6BD699EF6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810848"/>
        <c:axId val="294811240"/>
      </c:scatterChart>
      <c:valAx>
        <c:axId val="294810848"/>
        <c:scaling>
          <c:orientation val="minMax"/>
          <c:max val="24"/>
          <c:min val="6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crossAx val="294811240"/>
        <c:crossesAt val="0"/>
        <c:crossBetween val="midCat"/>
        <c:majorUnit val="2"/>
      </c:valAx>
      <c:valAx>
        <c:axId val="294811240"/>
        <c:scaling>
          <c:orientation val="minMax"/>
          <c:max val="24"/>
          <c:min val="6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9481084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67275216146769"/>
          <c:y val="9.5956757488521213E-2"/>
          <c:w val="0.67202368512860544"/>
          <c:h val="0.602242321952077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3E-41C7-B70C-A95F7D5B8C6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3E-41C7-B70C-A95F7D5B8C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'入力シート（実践後）'!$B$57:$C$57</c:f>
              <c:strCache>
                <c:ptCount val="2"/>
                <c:pt idx="0">
                  <c:v>B　友達との関係</c:v>
                </c:pt>
                <c:pt idx="1">
                  <c:v>A　自分自身</c:v>
                </c:pt>
              </c:strCache>
            </c:strRef>
          </c:cat>
          <c:val>
            <c:numRef>
              <c:f>'入力シート（実践後）'!$B$58:$C$58</c:f>
              <c:numCache>
                <c:formatCode>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E-41C7-B70C-A95F7D5B8C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6262400"/>
        <c:axId val="296262792"/>
      </c:barChart>
      <c:catAx>
        <c:axId val="29626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2792"/>
        <c:crosses val="autoZero"/>
        <c:auto val="1"/>
        <c:lblAlgn val="ctr"/>
        <c:lblOffset val="100"/>
        <c:noMultiLvlLbl val="0"/>
      </c:catAx>
      <c:valAx>
        <c:axId val="296262792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24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8285696996718"/>
          <c:y val="0.19849923136378514"/>
          <c:w val="0.84326227630612371"/>
          <c:h val="0.731869857571734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('入力シート（実践後）'!$I$54,'入力シート（実践後）'!$M$54,'入力シート（実践後）'!$Q$54,'入力シート（実践後）'!$U$54)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57-4669-A50B-7F6D88004E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5928"/>
        <c:axId val="296266320"/>
      </c:lineChart>
      <c:catAx>
        <c:axId val="29626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66320"/>
        <c:crosses val="autoZero"/>
        <c:auto val="1"/>
        <c:lblAlgn val="ctr"/>
        <c:lblOffset val="100"/>
        <c:noMultiLvlLbl val="0"/>
      </c:catAx>
      <c:valAx>
        <c:axId val="29626632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5928"/>
        <c:crosses val="autoZero"/>
        <c:crossBetween val="between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5632809922950495"/>
          <c:y val="0"/>
          <c:w val="0.55320074499912852"/>
          <c:h val="0.1073392296770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実践前後の変容!#REF!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8.1996319760439265E-2"/>
          <c:y val="5.4757232935156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594466130549249"/>
          <c:y val="0.28481686859225153"/>
          <c:w val="0.67202368512860544"/>
          <c:h val="0.48640343800877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実践前後の変容!#REF!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実践前後の変容!#REF!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247-4134-BD3E-FC1AAA556C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4374416"/>
        <c:axId val="294377160"/>
      </c:barChart>
      <c:catAx>
        <c:axId val="29437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77160"/>
        <c:crosses val="autoZero"/>
        <c:auto val="1"/>
        <c:lblAlgn val="ctr"/>
        <c:lblOffset val="100"/>
        <c:noMultiLvlLbl val="0"/>
      </c:catAx>
      <c:valAx>
        <c:axId val="294377160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74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7247439246664"/>
          <c:y val="4.4320438559764232E-2"/>
          <c:w val="0.87928454606730622"/>
          <c:h val="0.54981022058419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実践前後の変容!$G$38:$G$43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C-4059-B446-101DE1F4D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263576"/>
        <c:axId val="296263968"/>
      </c:lineChart>
      <c:catAx>
        <c:axId val="296263576"/>
        <c:scaling>
          <c:orientation val="minMax"/>
        </c:scaling>
        <c:delete val="1"/>
        <c:axPos val="b"/>
        <c:majorTickMark val="none"/>
        <c:minorTickMark val="none"/>
        <c:tickLblPos val="nextTo"/>
        <c:crossAx val="296263968"/>
        <c:crosses val="autoZero"/>
        <c:auto val="1"/>
        <c:lblAlgn val="ctr"/>
        <c:lblOffset val="100"/>
        <c:noMultiLvlLbl val="0"/>
      </c:catAx>
      <c:valAx>
        <c:axId val="296263968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3576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65456707921949"/>
          <c:y val="5.3176918314079051E-2"/>
          <c:w val="0.88127642102256498"/>
          <c:h val="0.553231625342656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7150" cap="rnd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実践前後の変容!$G$60:$G$65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実践前後の変容!$G$60:$G$65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B-480E-8741-B3FED159771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4752"/>
        <c:axId val="296265144"/>
      </c:lineChart>
      <c:catAx>
        <c:axId val="296264752"/>
        <c:scaling>
          <c:orientation val="minMax"/>
        </c:scaling>
        <c:delete val="1"/>
        <c:axPos val="b"/>
        <c:numFmt formatCode="0.0_ " sourceLinked="1"/>
        <c:majorTickMark val="none"/>
        <c:minorTickMark val="none"/>
        <c:tickLblPos val="nextTo"/>
        <c:crossAx val="296265144"/>
        <c:crosses val="autoZero"/>
        <c:auto val="1"/>
        <c:lblAlgn val="ctr"/>
        <c:lblOffset val="100"/>
        <c:noMultiLvlLbl val="0"/>
      </c:catAx>
      <c:valAx>
        <c:axId val="29626514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4752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1959550416473"/>
          <c:y val="0.20938193169086225"/>
          <c:w val="0.84326227630612371"/>
          <c:h val="0.731869857571734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('入力シート（実践後）'!$I$54,'入力シート（実践後）'!$M$54,'入力シート（実践後）'!$Q$54,'入力シート（実践後）'!$U$54)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2-4AA5-9424-782E359C6674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('個人の様子（実践後）'!$AB$1,'個人の様子（実践後）'!$AC$1,'個人の様子（実践後）'!$AD$1,'個人の様子（実践後）'!$AE$1)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2-4AA5-9424-782E359C667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5928"/>
        <c:axId val="296266320"/>
      </c:lineChart>
      <c:catAx>
        <c:axId val="29626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66320"/>
        <c:crosses val="autoZero"/>
        <c:auto val="1"/>
        <c:lblAlgn val="ctr"/>
        <c:lblOffset val="100"/>
        <c:noMultiLvlLbl val="0"/>
      </c:catAx>
      <c:valAx>
        <c:axId val="29626632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5928"/>
        <c:crosses val="autoZero"/>
        <c:crossBetween val="between"/>
        <c:majorUnit val="1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5632809922950495"/>
          <c:y val="0"/>
          <c:w val="0.55320074499912852"/>
          <c:h val="0.1073392296770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65456707921949"/>
          <c:y val="5.3176918314079051E-2"/>
          <c:w val="0.88154786644499861"/>
          <c:h val="0.553231625342656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7150" cap="rnd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val>
            <c:numRef>
              <c:f>実践前後の変容!$G$60:$G$65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C-4F3F-A512-4781AB624C9A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'個人の様子（実践後）'!$AB$4:$AG$4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C-4F3F-A512-4781AB624C9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808496"/>
        <c:axId val="294808888"/>
      </c:lineChart>
      <c:catAx>
        <c:axId val="294808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4808888"/>
        <c:crosses val="autoZero"/>
        <c:auto val="1"/>
        <c:lblAlgn val="ctr"/>
        <c:lblOffset val="100"/>
        <c:noMultiLvlLbl val="0"/>
      </c:catAx>
      <c:valAx>
        <c:axId val="294808888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808496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7247439246664"/>
          <c:y val="4.4320438559764232E-2"/>
          <c:w val="0.87928454606730622"/>
          <c:h val="0.54981022058419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>
                  <a:alpha val="99000"/>
                </a:srgbClr>
              </a:solidFill>
              <a:ln w="50800">
                <a:solidFill>
                  <a:srgbClr val="00B0F0"/>
                </a:solidFill>
              </a:ln>
              <a:effectLst/>
            </c:spPr>
          </c:marker>
          <c:val>
            <c:numRef>
              <c:f>実践前後の変容!$G$38:$G$43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3-4780-92E6-D13F87452D56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2"/>
                </a:solidFill>
                <a:ln w="57150">
                  <a:solidFill>
                    <a:srgbClr val="ED7D3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ED7D3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63-4780-92E6-D13F87452D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'個人の様子（実践後）'!$AB$3:$AG$3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63-4780-92E6-D13F8745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09672"/>
        <c:axId val="294810064"/>
      </c:lineChart>
      <c:catAx>
        <c:axId val="294809672"/>
        <c:scaling>
          <c:orientation val="minMax"/>
        </c:scaling>
        <c:delete val="1"/>
        <c:axPos val="b"/>
        <c:majorTickMark val="none"/>
        <c:minorTickMark val="none"/>
        <c:tickLblPos val="nextTo"/>
        <c:crossAx val="294810064"/>
        <c:crosses val="autoZero"/>
        <c:auto val="1"/>
        <c:lblAlgn val="ctr"/>
        <c:lblOffset val="100"/>
        <c:noMultiLvlLbl val="0"/>
      </c:catAx>
      <c:valAx>
        <c:axId val="294810064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809672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7082818271535E-2"/>
          <c:y val="6.4161550747482532E-2"/>
          <c:w val="0.87942651515220938"/>
          <c:h val="0.84845483716187853"/>
        </c:manualLayout>
      </c:layout>
      <c:scatterChart>
        <c:scatterStyle val="lineMarker"/>
        <c:varyColors val="0"/>
        <c:ser>
          <c:idx val="0"/>
          <c:order val="1"/>
          <c:tx>
            <c:v>AB分布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22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square"/>
              <c:size val="10"/>
              <c:spPr>
                <a:solidFill>
                  <a:srgbClr val="00B050"/>
                </a:solidFill>
                <a:ln w="222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C56-4996-8893-4CA26C94120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56-4996-8893-4CA26C94120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noAutofit/>
              </a:bodyPr>
              <a:lstStyle/>
              <a:p>
                <a:pPr>
                  <a:defRPr sz="1200" b="0" i="0" u="none" strike="noStrike" kern="1200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'個人の様子（実践後）'!$AB$2</c:f>
            </c:numRef>
          </c:xVal>
          <c:yVal>
            <c:numRef>
              <c:f>'個人の様子（実践後）'!$AC$2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56-4996-8893-4CA26C941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94810848"/>
        <c:axId val="294811240"/>
      </c:scatterChart>
      <c:scatterChart>
        <c:scatterStyle val="smoothMarker"/>
        <c:varyColors val="0"/>
        <c:ser>
          <c:idx val="3"/>
          <c:order val="0"/>
          <c:tx>
            <c:v>AB分布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triangle"/>
              <c:size val="11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0AC-469C-8E62-94D05B68CEA5}"/>
              </c:ext>
            </c:extLst>
          </c:dPt>
          <c:xVal>
            <c:numRef>
              <c:f>'個人の様子（実践後）'!$AD$2</c:f>
            </c:numRef>
          </c:xVal>
          <c:yVal>
            <c:numRef>
              <c:f>'個人の様子（実践後）'!$AE$2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0AC-469C-8E62-94D05B68CEA5}"/>
            </c:ext>
          </c:extLst>
        </c:ser>
        <c:ser>
          <c:idx val="1"/>
          <c:order val="2"/>
          <c:tx>
            <c:v>自分自身 クラス平均</c:v>
          </c:tx>
          <c:spPr>
            <a:ln w="38100" cap="rnd">
              <a:solidFill>
                <a:srgbClr val="0070C0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'入力シート（実践後）'!$B$62:$B$86</c:f>
              <c:numCache>
                <c:formatCode>General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</c:numCache>
            </c:numRef>
          </c:xVal>
          <c:yVal>
            <c:numRef>
              <c:f>'入力シート（実践後）'!$E$62:$E$86</c:f>
              <c:numCache>
                <c:formatCode>0.0_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56-4996-8893-4CA26C941204}"/>
            </c:ext>
          </c:extLst>
        </c:ser>
        <c:ser>
          <c:idx val="2"/>
          <c:order val="3"/>
          <c:tx>
            <c:v>友達との関係 クラス平均</c:v>
          </c:tx>
          <c:spPr>
            <a:ln w="38100" cap="rnd">
              <a:solidFill>
                <a:srgbClr val="FF0000"/>
              </a:solidFill>
              <a:round/>
              <a:headEnd type="none"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'入力シート（実践後）'!$C$62:$C$86</c:f>
              <c:numCache>
                <c:formatCode>0.0_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'入力シート（実践後）'!$B$62:$B$86</c:f>
              <c:numCache>
                <c:formatCode>General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56-4996-8893-4CA26C941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810848"/>
        <c:axId val="294811240"/>
      </c:scatterChart>
      <c:valAx>
        <c:axId val="294810848"/>
        <c:scaling>
          <c:orientation val="minMax"/>
          <c:max val="24"/>
          <c:min val="6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crossAx val="294811240"/>
        <c:crossesAt val="0"/>
        <c:crossBetween val="midCat"/>
        <c:majorUnit val="2"/>
      </c:valAx>
      <c:valAx>
        <c:axId val="294811240"/>
        <c:scaling>
          <c:orientation val="minMax"/>
          <c:max val="24"/>
          <c:min val="6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9481084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67275216146769"/>
          <c:y val="9.5956757488521213E-2"/>
          <c:w val="0.67202368512860544"/>
          <c:h val="0.602242321952077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1A-4B49-B622-A69EDA8478F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1A-4B49-B622-A69EDA8478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'入力シート（フォローアップ）'!$B$57:$C$57</c:f>
              <c:strCache>
                <c:ptCount val="2"/>
                <c:pt idx="0">
                  <c:v>B　友達との関係</c:v>
                </c:pt>
                <c:pt idx="1">
                  <c:v>A　自分自身</c:v>
                </c:pt>
              </c:strCache>
            </c:strRef>
          </c:cat>
          <c:val>
            <c:numRef>
              <c:f>'入力シート（フォローアップ）'!$B$58:$C$58</c:f>
              <c:numCache>
                <c:formatCode>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1A-4B49-B622-A69EDA8478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6262400"/>
        <c:axId val="296262792"/>
      </c:barChart>
      <c:catAx>
        <c:axId val="29626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2792"/>
        <c:crosses val="autoZero"/>
        <c:auto val="1"/>
        <c:lblAlgn val="ctr"/>
        <c:lblOffset val="100"/>
        <c:noMultiLvlLbl val="0"/>
      </c:catAx>
      <c:valAx>
        <c:axId val="296262792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24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470101524483"/>
          <c:y val="0.2093818176832602"/>
          <c:w val="0.84326227630612371"/>
          <c:h val="0.731869857571734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('入力シート（フォローアップ）'!$I$54,'入力シート（フォローアップ）'!$M$54,'入力シート（フォローアップ）'!$Q$54,'入力シート（フォローアップ）'!$U$54)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14-4752-A287-38C1C2D7B7D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5928"/>
        <c:axId val="296266320"/>
      </c:lineChart>
      <c:catAx>
        <c:axId val="29626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66320"/>
        <c:crosses val="autoZero"/>
        <c:auto val="1"/>
        <c:lblAlgn val="ctr"/>
        <c:lblOffset val="100"/>
        <c:noMultiLvlLbl val="0"/>
      </c:catAx>
      <c:valAx>
        <c:axId val="29626632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5928"/>
        <c:crosses val="autoZero"/>
        <c:crossBetween val="between"/>
        <c:majorUnit val="1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5632809922950495"/>
          <c:y val="0"/>
          <c:w val="0.55320074499912852"/>
          <c:h val="0.1073392296770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7247439246664"/>
          <c:y val="4.4320438559764232E-2"/>
          <c:w val="0.87928454606730622"/>
          <c:h val="0.54981022058419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実践前後の変容!$H$38:$H$43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7-4D95-BCAC-30325160E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263576"/>
        <c:axId val="296263968"/>
      </c:lineChart>
      <c:catAx>
        <c:axId val="296263576"/>
        <c:scaling>
          <c:orientation val="minMax"/>
        </c:scaling>
        <c:delete val="1"/>
        <c:axPos val="b"/>
        <c:majorTickMark val="none"/>
        <c:minorTickMark val="none"/>
        <c:tickLblPos val="nextTo"/>
        <c:crossAx val="296263968"/>
        <c:crosses val="autoZero"/>
        <c:auto val="1"/>
        <c:lblAlgn val="ctr"/>
        <c:lblOffset val="100"/>
        <c:noMultiLvlLbl val="0"/>
      </c:catAx>
      <c:valAx>
        <c:axId val="296263968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3576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65459871351375"/>
          <c:y val="4.5208726608946044E-2"/>
          <c:w val="0.87674200228506127"/>
          <c:h val="0.553231625342656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7150" cap="rnd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実践前後の変容!$G$60:$G$65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実践前後の変容!$H$60:$H$65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9-485B-A10B-C5C007BCF5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4752"/>
        <c:axId val="296265144"/>
      </c:lineChart>
      <c:catAx>
        <c:axId val="296264752"/>
        <c:scaling>
          <c:orientation val="minMax"/>
        </c:scaling>
        <c:delete val="1"/>
        <c:axPos val="b"/>
        <c:numFmt formatCode="0.0_ " sourceLinked="1"/>
        <c:majorTickMark val="none"/>
        <c:minorTickMark val="none"/>
        <c:tickLblPos val="nextTo"/>
        <c:crossAx val="296265144"/>
        <c:crosses val="autoZero"/>
        <c:auto val="1"/>
        <c:lblAlgn val="ctr"/>
        <c:lblOffset val="100"/>
        <c:noMultiLvlLbl val="0"/>
      </c:catAx>
      <c:valAx>
        <c:axId val="29626514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4752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43877280308698"/>
          <c:y val="9.8059351144275025E-2"/>
          <c:w val="0.87928454606730622"/>
          <c:h val="0.5498102205841906"/>
        </c:manualLayout>
      </c:layout>
      <c:lineChart>
        <c:grouping val="standard"/>
        <c:varyColors val="0"/>
        <c:ser>
          <c:idx val="0"/>
          <c:order val="0"/>
          <c:tx>
            <c:strRef>
              <c:f>実践前後の変容!$F$37</c:f>
              <c:strCache>
                <c:ptCount val="1"/>
                <c:pt idx="0">
                  <c:v>実践前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</c:marker>
          <c:val>
            <c:numRef>
              <c:f>実践前後の変容!$F$38:$F$43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A-4353-9E93-EF0F95104241}"/>
            </c:ext>
          </c:extLst>
        </c:ser>
        <c:ser>
          <c:idx val="1"/>
          <c:order val="1"/>
          <c:tx>
            <c:strRef>
              <c:f>実践前後の変容!$G$37</c:f>
              <c:strCache>
                <c:ptCount val="1"/>
                <c:pt idx="0">
                  <c:v>実践後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 cap="rnd">
                <a:solidFill>
                  <a:schemeClr val="accent2"/>
                </a:solidFill>
              </a:ln>
              <a:effectLst/>
            </c:spPr>
          </c:marker>
          <c:val>
            <c:numRef>
              <c:f>実践前後の変容!$G$38:$G$43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A-4353-9E93-EF0F95104241}"/>
            </c:ext>
          </c:extLst>
        </c:ser>
        <c:ser>
          <c:idx val="2"/>
          <c:order val="2"/>
          <c:tx>
            <c:v>フォローアップ</c:v>
          </c:tx>
          <c:spPr>
            <a:ln w="28575" cap="rnd">
              <a:solidFill>
                <a:srgbClr val="00B050"/>
              </a:solidFill>
              <a:prstDash val="lgDashDot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63500">
                <a:solidFill>
                  <a:srgbClr val="00B050"/>
                </a:solidFill>
              </a:ln>
              <a:effectLst/>
            </c:spPr>
          </c:marker>
          <c:val>
            <c:numRef>
              <c:f>実践前後の変容!$H$38:$H$43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3A-4353-9E93-EF0F95104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377944"/>
        <c:axId val="294378336"/>
      </c:lineChart>
      <c:catAx>
        <c:axId val="294377944"/>
        <c:scaling>
          <c:orientation val="minMax"/>
        </c:scaling>
        <c:delete val="1"/>
        <c:axPos val="b"/>
        <c:majorTickMark val="none"/>
        <c:minorTickMark val="none"/>
        <c:tickLblPos val="nextTo"/>
        <c:crossAx val="294378336"/>
        <c:crosses val="autoZero"/>
        <c:auto val="1"/>
        <c:lblAlgn val="ctr"/>
        <c:lblOffset val="100"/>
        <c:noMultiLvlLbl val="0"/>
      </c:catAx>
      <c:valAx>
        <c:axId val="29437833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77944"/>
        <c:crosses val="autoZero"/>
        <c:crossBetween val="between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  <a:prstDash val="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01593102286334E-2"/>
          <c:y val="0.20938193169086225"/>
          <c:w val="0.84326227630612371"/>
          <c:h val="0.731869857571734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('入力シート（フォローアップ）'!$I$54,'入力シート（フォローアップ）'!$M$54,'入力シート（フォローアップ）'!$Q$54,'入力シート（フォローアップ）'!$U$54)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9-47E1-8B7D-6E1AF10445B7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('個人の様子（フォローアップ）'!$AB$1,'個人の様子（フォローアップ）'!$AC$1,'個人の様子（フォローアップ）'!$AD$1,'個人の様子（フォローアップ）'!$AE$1)</c:f>
              <c:numCache>
                <c:formatCode>0.0_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9-47E1-8B7D-6E1AF10445B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265928"/>
        <c:axId val="296266320"/>
      </c:lineChart>
      <c:catAx>
        <c:axId val="29626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66320"/>
        <c:crosses val="autoZero"/>
        <c:auto val="1"/>
        <c:lblAlgn val="ctr"/>
        <c:lblOffset val="100"/>
        <c:noMultiLvlLbl val="0"/>
      </c:catAx>
      <c:valAx>
        <c:axId val="29626632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265928"/>
        <c:crosses val="autoZero"/>
        <c:crossBetween val="between"/>
        <c:majorUnit val="1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5632809922950495"/>
          <c:y val="0"/>
          <c:w val="0.55320074499912852"/>
          <c:h val="0.1073392296770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65456707921949"/>
          <c:y val="5.3176918314079051E-2"/>
          <c:w val="0.88594659185369906"/>
          <c:h val="0.553231625342656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7150" cap="rnd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val>
            <c:numRef>
              <c:f>実践前後の変容!$H$60:$H$65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F-4DD9-BCB6-90405B77032A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'個人の様子（フォローアップ）'!$AB$4:$AG$4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F-4DD9-BCB6-90405B77032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808496"/>
        <c:axId val="294808888"/>
      </c:lineChart>
      <c:catAx>
        <c:axId val="294808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4808888"/>
        <c:crosses val="autoZero"/>
        <c:auto val="1"/>
        <c:lblAlgn val="ctr"/>
        <c:lblOffset val="100"/>
        <c:noMultiLvlLbl val="0"/>
      </c:catAx>
      <c:valAx>
        <c:axId val="294808888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808496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7247439246664"/>
          <c:y val="4.4320438559764232E-2"/>
          <c:w val="0.87928454606730622"/>
          <c:h val="0.5498102205841906"/>
        </c:manualLayout>
      </c:layout>
      <c:lineChart>
        <c:grouping val="standard"/>
        <c:varyColors val="0"/>
        <c:ser>
          <c:idx val="0"/>
          <c:order val="0"/>
          <c:tx>
            <c:v>学級平均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>
                  <a:alpha val="99000"/>
                </a:srgbClr>
              </a:solidFill>
              <a:ln w="50800">
                <a:solidFill>
                  <a:srgbClr val="00B0F0"/>
                </a:solidFill>
              </a:ln>
              <a:effectLst/>
            </c:spPr>
          </c:marker>
          <c:val>
            <c:numRef>
              <c:f>実践前後の変容!$H$38:$H$43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C-4120-9B56-D39B543D514F}"/>
            </c:ext>
          </c:extLst>
        </c:ser>
        <c:ser>
          <c:idx val="1"/>
          <c:order val="1"/>
          <c:tx>
            <c:v>個人</c:v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2"/>
                </a:solidFill>
                <a:ln w="57150">
                  <a:solidFill>
                    <a:srgbClr val="ED7D3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ED7D3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8C-4120-9B56-D39B543D5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'個人の様子（フォローアップ）'!$AB$3:$AG$3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8C-4120-9B56-D39B543D5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09672"/>
        <c:axId val="294810064"/>
      </c:lineChart>
      <c:catAx>
        <c:axId val="294809672"/>
        <c:scaling>
          <c:orientation val="minMax"/>
        </c:scaling>
        <c:delete val="1"/>
        <c:axPos val="b"/>
        <c:majorTickMark val="none"/>
        <c:minorTickMark val="none"/>
        <c:tickLblPos val="nextTo"/>
        <c:crossAx val="294810064"/>
        <c:crosses val="autoZero"/>
        <c:auto val="1"/>
        <c:lblAlgn val="ctr"/>
        <c:lblOffset val="100"/>
        <c:noMultiLvlLbl val="0"/>
      </c:catAx>
      <c:valAx>
        <c:axId val="294810064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809672"/>
        <c:crosses val="autoZero"/>
        <c:crossBetween val="between"/>
        <c:majorUnit val="1"/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9021101263179E-2"/>
          <c:y val="6.4161473605251068E-2"/>
          <c:w val="0.87942651515220938"/>
          <c:h val="0.84845483716187853"/>
        </c:manualLayout>
      </c:layout>
      <c:scatterChart>
        <c:scatterStyle val="lineMarker"/>
        <c:varyColors val="0"/>
        <c:ser>
          <c:idx val="0"/>
          <c:order val="0"/>
          <c:tx>
            <c:v>フォローアップ（〇）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14"/>
              <c:spPr>
                <a:solidFill>
                  <a:schemeClr val="bg1"/>
                </a:solidFill>
                <a:ln w="222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DA5-48F6-92EA-F8AA9373C864}"/>
              </c:ext>
            </c:extLst>
          </c:dPt>
          <c:dLbls>
            <c:delete val="1"/>
          </c:dLbls>
          <c:xVal>
            <c:numRef>
              <c:f>'個人の様子（フォローアップ）'!$AF$2</c:f>
            </c:numRef>
          </c:xVal>
          <c:yVal>
            <c:numRef>
              <c:f>'個人の様子（フォローアップ）'!$AG$2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77-4902-830C-F8CB1C6AC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94810848"/>
        <c:axId val="294811240"/>
      </c:scatterChart>
      <c:scatterChart>
        <c:scatterStyle val="smoothMarker"/>
        <c:varyColors val="0"/>
        <c:ser>
          <c:idx val="3"/>
          <c:order val="1"/>
          <c:tx>
            <c:v>実施前（□）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square"/>
              <c:size val="12"/>
              <c:spPr>
                <a:solidFill>
                  <a:srgbClr val="00B050"/>
                </a:solidFill>
                <a:ln w="254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DEB-43E2-B6B2-02C805C0AF0F}"/>
              </c:ext>
            </c:extLst>
          </c:dPt>
          <c:xVal>
            <c:numRef>
              <c:f>'個人の様子（フォローアップ）'!$AB$2</c:f>
            </c:numRef>
          </c:xVal>
          <c:yVal>
            <c:numRef>
              <c:f>'個人の様子（フォローアップ）'!$AC$2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EB-43E2-B6B2-02C805C0AF0F}"/>
            </c:ext>
          </c:extLst>
        </c:ser>
        <c:ser>
          <c:idx val="4"/>
          <c:order val="2"/>
          <c:tx>
            <c:v>実施後（△）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'個人の様子（フォローアップ）'!$AD$2</c:f>
            </c:numRef>
          </c:xVal>
          <c:yVal>
            <c:numRef>
              <c:f>'個人の様子（フォローアップ）'!$AE$2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DEB-43E2-B6B2-02C805C0AF0F}"/>
            </c:ext>
          </c:extLst>
        </c:ser>
        <c:ser>
          <c:idx val="1"/>
          <c:order val="3"/>
          <c:tx>
            <c:v>自分自身 クラス平均</c:v>
          </c:tx>
          <c:spPr>
            <a:ln w="38100" cap="rnd">
              <a:solidFill>
                <a:srgbClr val="0070C0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'入力シート（フォローアップ）'!$B$62:$B$86</c:f>
              <c:numCache>
                <c:formatCode>General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</c:numCache>
            </c:numRef>
          </c:xVal>
          <c:yVal>
            <c:numRef>
              <c:f>'入力シート（フォローアップ）'!$E$62:$E$86</c:f>
              <c:numCache>
                <c:formatCode>0.0_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77-4902-830C-F8CB1C6AC313}"/>
            </c:ext>
          </c:extLst>
        </c:ser>
        <c:ser>
          <c:idx val="2"/>
          <c:order val="4"/>
          <c:tx>
            <c:v>友達との関係 クラス平均</c:v>
          </c:tx>
          <c:spPr>
            <a:ln w="38100" cap="rnd">
              <a:solidFill>
                <a:srgbClr val="FF0000"/>
              </a:solidFill>
              <a:round/>
              <a:headEnd type="none"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'入力シート（フォローアップ）'!$C$62:$C$86</c:f>
              <c:numCache>
                <c:formatCode>0.0_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'入力シート（フォローアップ）'!$B$62:$B$86</c:f>
              <c:numCache>
                <c:formatCode>General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F77-4902-830C-F8CB1C6A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810848"/>
        <c:axId val="294811240"/>
      </c:scatterChart>
      <c:valAx>
        <c:axId val="294810848"/>
        <c:scaling>
          <c:orientation val="minMax"/>
          <c:max val="24"/>
          <c:min val="6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crossAx val="294811240"/>
        <c:crossesAt val="0"/>
        <c:crossBetween val="midCat"/>
        <c:majorUnit val="2"/>
      </c:valAx>
      <c:valAx>
        <c:axId val="294811240"/>
        <c:scaling>
          <c:orientation val="minMax"/>
          <c:max val="24"/>
          <c:min val="6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9481084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672732608688755E-2"/>
          <c:y val="8.176689427579123E-2"/>
          <c:w val="0.87821839881690811"/>
          <c:h val="0.52731902625540894"/>
        </c:manualLayout>
      </c:layout>
      <c:lineChart>
        <c:grouping val="standard"/>
        <c:varyColors val="0"/>
        <c:ser>
          <c:idx val="0"/>
          <c:order val="0"/>
          <c:tx>
            <c:strRef>
              <c:f>実践前後の変容!$F$59</c:f>
              <c:strCache>
                <c:ptCount val="1"/>
                <c:pt idx="0">
                  <c:v>実践前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FFF"/>
              </a:solidFill>
              <a:ln w="63500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val>
            <c:numRef>
              <c:f>実践前後の変容!$F$60:$F$65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5-4066-B645-E573FBBBCCC2}"/>
            </c:ext>
          </c:extLst>
        </c:ser>
        <c:ser>
          <c:idx val="1"/>
          <c:order val="1"/>
          <c:tx>
            <c:strRef>
              <c:f>実践前後の変容!$G$59</c:f>
              <c:strCache>
                <c:ptCount val="1"/>
                <c:pt idx="0">
                  <c:v>実践後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63500" cap="rnd">
                <a:solidFill>
                  <a:srgbClr val="ED7D31"/>
                </a:solidFill>
                <a:prstDash val="solid"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rgbClr val="ED7D31"/>
                </a:solidFill>
                <a:ln w="63500" cap="rnd">
                  <a:solidFill>
                    <a:srgbClr val="ED7D31"/>
                  </a:solidFill>
                  <a:prstDash val="solid"/>
                </a:ln>
                <a:effectLst/>
              </c:spPr>
            </c:marker>
            <c:bubble3D val="0"/>
            <c:spPr>
              <a:ln w="28575" cap="rnd">
                <a:solidFill>
                  <a:srgbClr val="ED7D3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125-4066-B645-E573FBBBCCC2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ED7D31"/>
                </a:solidFill>
                <a:ln w="63500" cap="rnd">
                  <a:solidFill>
                    <a:srgbClr val="ED7D31"/>
                  </a:solidFill>
                  <a:prstDash val="solid"/>
                </a:ln>
                <a:effectLst/>
              </c:spPr>
            </c:marker>
            <c:bubble3D val="0"/>
            <c:spPr>
              <a:ln w="28575" cap="rnd">
                <a:solidFill>
                  <a:srgbClr val="ED7D3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125-4066-B645-E573FBBBCCC2}"/>
              </c:ext>
            </c:extLst>
          </c:dPt>
          <c:dLbls>
            <c:delete val="1"/>
          </c:dLbls>
          <c:val>
            <c:numRef>
              <c:f>実践前後の変容!$G$60:$G$65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25-4066-B645-E573FBBBCCC2}"/>
            </c:ext>
          </c:extLst>
        </c:ser>
        <c:ser>
          <c:idx val="2"/>
          <c:order val="2"/>
          <c:tx>
            <c:v>フォローアップ</c:v>
          </c:tx>
          <c:spPr>
            <a:ln w="28575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triangle"/>
            <c:size val="5"/>
            <c:spPr>
              <a:solidFill>
                <a:srgbClr val="00B050"/>
              </a:solidFill>
              <a:ln w="63500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val>
            <c:numRef>
              <c:f>実践前後の変容!$H$60:$H$65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25-4066-B645-E573FBBBCC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379120"/>
        <c:axId val="294379512"/>
      </c:lineChart>
      <c:catAx>
        <c:axId val="294379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4379512"/>
        <c:crosses val="autoZero"/>
        <c:auto val="1"/>
        <c:lblAlgn val="ctr"/>
        <c:lblOffset val="100"/>
        <c:noMultiLvlLbl val="0"/>
      </c:catAx>
      <c:valAx>
        <c:axId val="294379512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379120"/>
        <c:crosses val="autoZero"/>
        <c:crossBetween val="between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85341476052519"/>
          <c:y val="0.14225637414726486"/>
          <c:w val="0.67202368512860544"/>
          <c:h val="0.70024440396556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実践前後の変容!$B$9:$D$9</c:f>
              <c:strCache>
                <c:ptCount val="3"/>
                <c:pt idx="0">
                  <c:v>実践前</c:v>
                </c:pt>
                <c:pt idx="1">
                  <c:v>実践後</c:v>
                </c:pt>
                <c:pt idx="2">
                  <c:v>フォローアップ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2E-49AD-95A4-67775BD372C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2E-49AD-95A4-67775BD372C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2E-49AD-95A4-67775BD372CB}"/>
              </c:ext>
            </c:extLst>
          </c:dPt>
          <c:dLbls>
            <c:dLbl>
              <c:idx val="0"/>
              <c:layout>
                <c:manualLayout>
                  <c:x val="0.1108846600660813"/>
                  <c:y val="-6.480021634088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2E-49AD-95A4-67775BD372CB}"/>
                </c:ext>
              </c:extLst>
            </c:dLbl>
            <c:dLbl>
              <c:idx val="1"/>
              <c:layout>
                <c:manualLayout>
                  <c:x val="9.6510722650107808E-2"/>
                  <c:y val="-1.296004326817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2E-49AD-95A4-67775BD372CB}"/>
                </c:ext>
              </c:extLst>
            </c:dLbl>
            <c:dLbl>
              <c:idx val="2"/>
              <c:layout>
                <c:manualLayout>
                  <c:x val="0.13552569563632144"/>
                  <c:y val="-1.2960043268175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2E-49AD-95A4-67775BD372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(実践前後の変容!$D$4,実践前後の変容!$C$4,実践前後の変容!$B$4)</c:f>
              <c:strCache>
                <c:ptCount val="3"/>
                <c:pt idx="0">
                  <c:v>フォローアップ</c:v>
                </c:pt>
                <c:pt idx="1">
                  <c:v>実践後</c:v>
                </c:pt>
                <c:pt idx="2">
                  <c:v>実践前</c:v>
                </c:pt>
              </c:strCache>
            </c:strRef>
          </c:cat>
          <c:val>
            <c:numRef>
              <c:f>(実践前後の変容!$D$10,実践前後の変容!$C$10,実践前後の変容!$B$10)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2E-49AD-95A4-67775BD372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2449416"/>
        <c:axId val="292449808"/>
      </c:barChart>
      <c:catAx>
        <c:axId val="292449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808"/>
        <c:crosses val="autoZero"/>
        <c:auto val="1"/>
        <c:lblAlgn val="ctr"/>
        <c:lblOffset val="100"/>
        <c:noMultiLvlLbl val="0"/>
      </c:catAx>
      <c:valAx>
        <c:axId val="29244980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50664311621949"/>
          <c:y val="0.12379448781200299"/>
          <c:w val="0.67202368512860544"/>
          <c:h val="0.72312625774935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実践前後の変容!$B$15:$D$15</c:f>
              <c:strCache>
                <c:ptCount val="3"/>
                <c:pt idx="0">
                  <c:v>実践前</c:v>
                </c:pt>
                <c:pt idx="1">
                  <c:v>実践後</c:v>
                </c:pt>
                <c:pt idx="2">
                  <c:v>フォローアップ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B8-45C9-9C0F-147F6D7064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B8-45C9-9C0F-147F6D70646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B8-45C9-9C0F-147F6D70646F}"/>
              </c:ext>
            </c:extLst>
          </c:dPt>
          <c:dLbls>
            <c:dLbl>
              <c:idx val="0"/>
              <c:layout>
                <c:manualLayout>
                  <c:x val="0.24955634249038997"/>
                  <c:y val="-1.312530898784206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8-45C9-9C0F-147F6D70646F}"/>
                </c:ext>
              </c:extLst>
            </c:dLbl>
            <c:dLbl>
              <c:idx val="1"/>
              <c:layout>
                <c:manualLayout>
                  <c:x val="0.57479780524425883"/>
                  <c:y val="-7.15934215228991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8-45C9-9C0F-147F6D70646F}"/>
                </c:ext>
              </c:extLst>
            </c:dLbl>
            <c:dLbl>
              <c:idx val="2"/>
              <c:layout>
                <c:manualLayout>
                  <c:x val="0.33546918170839291"/>
                  <c:y val="-1.43186843045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B8-45C9-9C0F-147F6D7064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(実践前後の変容!$D$4,実践前後の変容!$C$4,実践前後の変容!$B$4)</c:f>
              <c:strCache>
                <c:ptCount val="3"/>
                <c:pt idx="0">
                  <c:v>フォローアップ</c:v>
                </c:pt>
                <c:pt idx="1">
                  <c:v>実践後</c:v>
                </c:pt>
                <c:pt idx="2">
                  <c:v>実践前</c:v>
                </c:pt>
              </c:strCache>
            </c:strRef>
          </c:cat>
          <c:val>
            <c:numRef>
              <c:f>(実践前後の変容!$D$16,実践前後の変容!$C$16,実践前後の変容!$B$16)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8-45C9-9C0F-147F6D7064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2449416"/>
        <c:axId val="292449808"/>
      </c:barChart>
      <c:catAx>
        <c:axId val="292449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808"/>
        <c:crosses val="autoZero"/>
        <c:auto val="1"/>
        <c:lblAlgn val="ctr"/>
        <c:lblOffset val="100"/>
        <c:noMultiLvlLbl val="0"/>
      </c:catAx>
      <c:valAx>
        <c:axId val="29244980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99216669474591"/>
          <c:y val="0.11298775097865892"/>
          <c:w val="0.67202368512860544"/>
          <c:h val="0.735759585645934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実践前後の変容!$B$20:$D$20</c:f>
              <c:strCache>
                <c:ptCount val="3"/>
                <c:pt idx="0">
                  <c:v>実践前</c:v>
                </c:pt>
                <c:pt idx="1">
                  <c:v>実践後</c:v>
                </c:pt>
                <c:pt idx="2">
                  <c:v>フォローアップ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ED-447D-A1F4-0B38148091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ED-447D-A1F4-0B38148091E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ED-447D-A1F4-0B38148091E1}"/>
              </c:ext>
            </c:extLst>
          </c:dPt>
          <c:dLbls>
            <c:dLbl>
              <c:idx val="0"/>
              <c:layout>
                <c:manualLayout>
                  <c:x val="0.2556929738631044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D-447D-A1F4-0B38148091E1}"/>
                </c:ext>
              </c:extLst>
            </c:dLbl>
            <c:dLbl>
              <c:idx val="1"/>
              <c:layout>
                <c:manualLayout>
                  <c:x val="0.24137416732677064"/>
                  <c:y val="-1.283014255096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D-447D-A1F4-0B38148091E1}"/>
                </c:ext>
              </c:extLst>
            </c:dLbl>
            <c:dLbl>
              <c:idx val="2"/>
              <c:layout>
                <c:manualLayout>
                  <c:x val="0.30683156863572525"/>
                  <c:y val="-5.88041407148080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D-447D-A1F4-0B38148091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(実践前後の変容!$D$4,実践前後の変容!$C$4,実践前後の変容!$B$4)</c:f>
              <c:strCache>
                <c:ptCount val="3"/>
                <c:pt idx="0">
                  <c:v>フォローアップ</c:v>
                </c:pt>
                <c:pt idx="1">
                  <c:v>実践後</c:v>
                </c:pt>
                <c:pt idx="2">
                  <c:v>実践前</c:v>
                </c:pt>
              </c:strCache>
            </c:strRef>
          </c:cat>
          <c:val>
            <c:numRef>
              <c:f>(実践前後の変容!$D$21,実践前後の変容!$C$21,実践前後の変容!$B$21)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ED-447D-A1F4-0B3814809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2449416"/>
        <c:axId val="292449808"/>
      </c:barChart>
      <c:catAx>
        <c:axId val="292449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808"/>
        <c:crosses val="autoZero"/>
        <c:auto val="1"/>
        <c:lblAlgn val="ctr"/>
        <c:lblOffset val="100"/>
        <c:noMultiLvlLbl val="0"/>
      </c:catAx>
      <c:valAx>
        <c:axId val="29244980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99216669474591"/>
          <c:y val="0.10662371190847009"/>
          <c:w val="0.67202368512860544"/>
          <c:h val="0.74212362471612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実践前後の変容!$B$25:$D$25</c:f>
              <c:strCache>
                <c:ptCount val="3"/>
                <c:pt idx="0">
                  <c:v>実践前</c:v>
                </c:pt>
                <c:pt idx="1">
                  <c:v>実践後</c:v>
                </c:pt>
                <c:pt idx="2">
                  <c:v>フォローアップ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6F-4967-AEC0-5ECF861FB7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6F-4967-AEC0-5ECF861FB77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6F-4967-AEC0-5ECF861FB77A}"/>
              </c:ext>
            </c:extLst>
          </c:dPt>
          <c:dLbls>
            <c:dLbl>
              <c:idx val="0"/>
              <c:layout>
                <c:manualLayout>
                  <c:x val="7.36395764725739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F-4967-AEC0-5ECF861FB77A}"/>
                </c:ext>
              </c:extLst>
            </c:dLbl>
            <c:dLbl>
              <c:idx val="1"/>
              <c:layout>
                <c:manualLayout>
                  <c:x val="3.2728700654477222E-2"/>
                  <c:y val="-5.88041407148080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F-4967-AEC0-5ECF861FB77A}"/>
                </c:ext>
              </c:extLst>
            </c:dLbl>
            <c:dLbl>
              <c:idx val="2"/>
              <c:layout>
                <c:manualLayout>
                  <c:x val="8.1821751636193429E-2"/>
                  <c:y val="-5.88041407148080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F-4967-AEC0-5ECF861FB7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(実践前後の変容!$D$4,実践前後の変容!$C$4,実践前後の変容!$B$4)</c:f>
              <c:strCache>
                <c:ptCount val="3"/>
                <c:pt idx="0">
                  <c:v>フォローアップ</c:v>
                </c:pt>
                <c:pt idx="1">
                  <c:v>実践後</c:v>
                </c:pt>
                <c:pt idx="2">
                  <c:v>実践前</c:v>
                </c:pt>
              </c:strCache>
            </c:strRef>
          </c:cat>
          <c:val>
            <c:numRef>
              <c:f>(実践前後の変容!$D$26,実践前後の変容!$C$26,実践前後の変容!$B$26)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6F-4967-AEC0-5ECF861FB7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2449416"/>
        <c:axId val="292449808"/>
      </c:barChart>
      <c:catAx>
        <c:axId val="292449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808"/>
        <c:crosses val="autoZero"/>
        <c:auto val="1"/>
        <c:lblAlgn val="ctr"/>
        <c:lblOffset val="100"/>
        <c:noMultiLvlLbl val="0"/>
      </c:catAx>
      <c:valAx>
        <c:axId val="29244980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99216669474591"/>
          <c:y val="0.13902376208368439"/>
          <c:w val="0.67202368512860544"/>
          <c:h val="0.710322990245207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実践前後の変容!$B$30:$D$30</c:f>
              <c:strCache>
                <c:ptCount val="3"/>
                <c:pt idx="0">
                  <c:v>実践前</c:v>
                </c:pt>
                <c:pt idx="1">
                  <c:v>実践後</c:v>
                </c:pt>
                <c:pt idx="2">
                  <c:v>フォローアップ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56-430B-828B-66E8406BC57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56-430B-828B-66E8406BC579}"/>
              </c:ext>
            </c:extLst>
          </c:dPt>
          <c:dLbls>
            <c:dLbl>
              <c:idx val="0"/>
              <c:layout>
                <c:manualLayout>
                  <c:x val="7.36395764725739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56-430B-828B-66E8406BC579}"/>
                </c:ext>
              </c:extLst>
            </c:dLbl>
            <c:dLbl>
              <c:idx val="1"/>
              <c:layout>
                <c:manualLayout>
                  <c:x val="0.1718256784360062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56-430B-828B-66E8406BC579}"/>
                </c:ext>
              </c:extLst>
            </c:dLbl>
            <c:dLbl>
              <c:idx val="2"/>
              <c:layout>
                <c:manualLayout>
                  <c:x val="0.23523753595405611"/>
                  <c:y val="6.3767184503067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56-430B-828B-66E8406BC5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(実践前後の変容!$D$4,実践前後の変容!$C$4,実践前後の変容!$B$4)</c:f>
              <c:strCache>
                <c:ptCount val="3"/>
                <c:pt idx="0">
                  <c:v>フォローアップ</c:v>
                </c:pt>
                <c:pt idx="1">
                  <c:v>実践後</c:v>
                </c:pt>
                <c:pt idx="2">
                  <c:v>実践前</c:v>
                </c:pt>
              </c:strCache>
            </c:strRef>
          </c:cat>
          <c:val>
            <c:numRef>
              <c:f>(実践前後の変容!$D$31,実践前後の変容!$C$31,実践前後の変容!$B$31)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6-430B-828B-66E8406BC5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2449416"/>
        <c:axId val="292449808"/>
      </c:barChart>
      <c:catAx>
        <c:axId val="292449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808"/>
        <c:crosses val="autoZero"/>
        <c:auto val="1"/>
        <c:lblAlgn val="ctr"/>
        <c:lblOffset val="100"/>
        <c:noMultiLvlLbl val="0"/>
      </c:catAx>
      <c:valAx>
        <c:axId val="29244980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449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22" fmlaLink="$I$1" max="45" min="1" page="10"/>
</file>

<file path=xl/ctrlProps/ctrlProp2.xml><?xml version="1.0" encoding="utf-8"?>
<formControlPr xmlns="http://schemas.microsoft.com/office/spreadsheetml/2009/9/main" objectType="Spin" dx="22" fmlaLink="$I$1" max="45" min="1" page="10"/>
</file>

<file path=xl/ctrlProps/ctrlProp3.xml><?xml version="1.0" encoding="utf-8"?>
<formControlPr xmlns="http://schemas.microsoft.com/office/spreadsheetml/2009/9/main" objectType="Spin" dx="22" fmlaLink="$I$1" max="45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4.png"/><Relationship Id="rId4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image" Target="../media/image4.png"/><Relationship Id="rId4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image" Target="../media/image4.png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595312</xdr:colOff>
      <xdr:row>22</xdr:row>
      <xdr:rowOff>83343</xdr:rowOff>
    </xdr:from>
    <xdr:to>
      <xdr:col>13</xdr:col>
      <xdr:colOff>200024</xdr:colOff>
      <xdr:row>41</xdr:row>
      <xdr:rowOff>59530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2" y="3988593"/>
          <a:ext cx="3033712" cy="3233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313172</xdr:colOff>
      <xdr:row>35</xdr:row>
      <xdr:rowOff>166039</xdr:rowOff>
    </xdr:from>
    <xdr:to>
      <xdr:col>11</xdr:col>
      <xdr:colOff>611408</xdr:colOff>
      <xdr:row>40</xdr:row>
      <xdr:rowOff>7272</xdr:rowOff>
    </xdr:to>
    <xdr:sp macro="" textlink="">
      <xdr:nvSpPr>
        <xdr:cNvPr id="11" name="矢印: 上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2566453">
          <a:off x="7909360" y="6142977"/>
          <a:ext cx="298236" cy="674670"/>
        </a:xfrm>
        <a:prstGeom prst="up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571500</xdr:colOff>
      <xdr:row>38</xdr:row>
      <xdr:rowOff>46264</xdr:rowOff>
    </xdr:from>
    <xdr:to>
      <xdr:col>12</xdr:col>
      <xdr:colOff>1</xdr:colOff>
      <xdr:row>40</xdr:row>
      <xdr:rowOff>132027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505450" y="6694714"/>
          <a:ext cx="2857501" cy="42866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/>
            <a:t>赤軸は「友達との関係を通した自己肯定感」です。</a:t>
          </a:r>
          <a:endParaRPr kumimoji="1" lang="en-US" altLang="ja-JP" sz="1000"/>
        </a:p>
        <a:p>
          <a:r>
            <a:rPr kumimoji="1" lang="ja-JP" altLang="en-US" sz="1000"/>
            <a:t>上にいくほど、数値が高くなります。</a:t>
          </a:r>
        </a:p>
      </xdr:txBody>
    </xdr:sp>
    <xdr:clientData/>
  </xdr:twoCellAnchor>
  <xdr:twoCellAnchor>
    <xdr:from>
      <xdr:col>10</xdr:col>
      <xdr:colOff>372895</xdr:colOff>
      <xdr:row>24</xdr:row>
      <xdr:rowOff>149932</xdr:rowOff>
    </xdr:from>
    <xdr:to>
      <xdr:col>11</xdr:col>
      <xdr:colOff>62907</xdr:colOff>
      <xdr:row>26</xdr:row>
      <xdr:rowOff>80255</xdr:rowOff>
    </xdr:to>
    <xdr:sp macro="" textlink="">
      <xdr:nvSpPr>
        <xdr:cNvPr id="13" name="矢印: 上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7278520" y="4293307"/>
          <a:ext cx="380575" cy="263698"/>
        </a:xfrm>
        <a:prstGeom prst="up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559595</xdr:colOff>
      <xdr:row>23</xdr:row>
      <xdr:rowOff>4018</xdr:rowOff>
    </xdr:from>
    <xdr:to>
      <xdr:col>11</xdr:col>
      <xdr:colOff>485775</xdr:colOff>
      <xdr:row>25</xdr:row>
      <xdr:rowOff>30955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493545" y="4080718"/>
          <a:ext cx="2669380" cy="36983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/>
            <a:t>青軸は「自分自身に関する自己肯定感」です。</a:t>
          </a:r>
          <a:endParaRPr kumimoji="1" lang="en-US" altLang="ja-JP" sz="1000"/>
        </a:p>
        <a:p>
          <a:r>
            <a:rPr kumimoji="1" lang="ja-JP" altLang="en-US" sz="1000"/>
            <a:t>右にいくほど、数値が高くなります。</a:t>
          </a:r>
        </a:p>
      </xdr:txBody>
    </xdr:sp>
    <xdr:clientData/>
  </xdr:twoCellAnchor>
  <xdr:twoCellAnchor>
    <xdr:from>
      <xdr:col>11</xdr:col>
      <xdr:colOff>169584</xdr:colOff>
      <xdr:row>26</xdr:row>
      <xdr:rowOff>5720</xdr:rowOff>
    </xdr:from>
    <xdr:to>
      <xdr:col>11</xdr:col>
      <xdr:colOff>580904</xdr:colOff>
      <xdr:row>31</xdr:row>
      <xdr:rowOff>128760</xdr:rowOff>
    </xdr:to>
    <xdr:sp macro="" textlink="">
      <xdr:nvSpPr>
        <xdr:cNvPr id="15" name="矢印: 上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2426776">
          <a:off x="7765772" y="4482470"/>
          <a:ext cx="411320" cy="956478"/>
        </a:xfrm>
        <a:prstGeom prst="up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551916</xdr:colOff>
      <xdr:row>30</xdr:row>
      <xdr:rowOff>103002</xdr:rowOff>
    </xdr:from>
    <xdr:to>
      <xdr:col>14</xdr:col>
      <xdr:colOff>66675</xdr:colOff>
      <xdr:row>32</xdr:row>
      <xdr:rowOff>148168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85866" y="5379852"/>
          <a:ext cx="4315359" cy="38806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/>
            <a:t>赤軸と青軸の交わりが、「自分自身に関する自己肯定感」と</a:t>
          </a:r>
          <a:endParaRPr kumimoji="1" lang="en-US" altLang="ja-JP" sz="1000"/>
        </a:p>
        <a:p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友達との関係を通した自己肯定感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」に関する数値の学級平均となります。</a:t>
          </a:r>
          <a:endParaRPr kumimoji="1" lang="ja-JP" altLang="en-US" sz="1000"/>
        </a:p>
      </xdr:txBody>
    </xdr:sp>
    <xdr:clientData/>
  </xdr:twoCellAnchor>
  <xdr:twoCellAnchor>
    <xdr:from>
      <xdr:col>13</xdr:col>
      <xdr:colOff>85626</xdr:colOff>
      <xdr:row>24</xdr:row>
      <xdr:rowOff>69155</xdr:rowOff>
    </xdr:from>
    <xdr:to>
      <xdr:col>14</xdr:col>
      <xdr:colOff>69734</xdr:colOff>
      <xdr:row>26</xdr:row>
      <xdr:rowOff>34016</xdr:rowOff>
    </xdr:to>
    <xdr:sp macro="" textlink="">
      <xdr:nvSpPr>
        <xdr:cNvPr id="27" name="矢印: 上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16200000">
          <a:off x="9315449" y="4136232"/>
          <a:ext cx="307761" cy="669908"/>
        </a:xfrm>
        <a:prstGeom prst="up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13</xdr:col>
      <xdr:colOff>332736</xdr:colOff>
      <xdr:row>21</xdr:row>
      <xdr:rowOff>101069</xdr:rowOff>
    </xdr:from>
    <xdr:to>
      <xdr:col>15</xdr:col>
      <xdr:colOff>595311</xdr:colOff>
      <xdr:row>29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381486" y="3834869"/>
          <a:ext cx="1634175" cy="143245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/>
            <a:t>本人の学級の中での位置が</a:t>
          </a:r>
          <a:endParaRPr kumimoji="1" lang="en-US" altLang="ja-JP" sz="1000"/>
        </a:p>
        <a:p>
          <a:r>
            <a:rPr kumimoji="1" lang="ja-JP" altLang="en-US" sz="1000"/>
            <a:t>表示されます。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　　　　　実践前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　　　　　実践後　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en-US" altLang="ja-JP" sz="1000" baseline="0"/>
            <a:t>               </a:t>
          </a:r>
          <a:r>
            <a:rPr kumimoji="1" lang="ja-JP" altLang="en-US" sz="1000" baseline="0"/>
            <a:t>フォローアップ</a:t>
          </a:r>
          <a:endParaRPr kumimoji="1" lang="en-US" altLang="ja-JP" sz="1000"/>
        </a:p>
      </xdr:txBody>
    </xdr:sp>
    <xdr:clientData/>
  </xdr:twoCellAnchor>
  <xdr:twoCellAnchor editAs="absolute">
    <xdr:from>
      <xdr:col>13</xdr:col>
      <xdr:colOff>458677</xdr:colOff>
      <xdr:row>24</xdr:row>
      <xdr:rowOff>110606</xdr:rowOff>
    </xdr:from>
    <xdr:to>
      <xdr:col>13</xdr:col>
      <xdr:colOff>619664</xdr:colOff>
      <xdr:row>25</xdr:row>
      <xdr:rowOff>104194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507427" y="4358756"/>
          <a:ext cx="160987" cy="165038"/>
        </a:xfrm>
        <a:prstGeom prst="rect">
          <a:avLst/>
        </a:prstGeom>
        <a:solidFill>
          <a:srgbClr val="00B05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13</xdr:col>
      <xdr:colOff>448588</xdr:colOff>
      <xdr:row>26</xdr:row>
      <xdr:rowOff>74020</xdr:rowOff>
    </xdr:from>
    <xdr:to>
      <xdr:col>13</xdr:col>
      <xdr:colOff>628514</xdr:colOff>
      <xdr:row>27</xdr:row>
      <xdr:rowOff>65154</xdr:rowOff>
    </xdr:to>
    <xdr:sp macro="" textlink="">
      <xdr:nvSpPr>
        <xdr:cNvPr id="19" name="二等辺三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497338" y="4665070"/>
          <a:ext cx="179926" cy="162584"/>
        </a:xfrm>
        <a:prstGeom prst="triangle">
          <a:avLst/>
        </a:prstGeom>
        <a:solidFill>
          <a:schemeClr val="accent4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13</xdr:col>
      <xdr:colOff>457270</xdr:colOff>
      <xdr:row>28</xdr:row>
      <xdr:rowOff>25484</xdr:rowOff>
    </xdr:from>
    <xdr:to>
      <xdr:col>13</xdr:col>
      <xdr:colOff>628650</xdr:colOff>
      <xdr:row>29</xdr:row>
      <xdr:rowOff>31592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506020" y="4959434"/>
          <a:ext cx="171380" cy="17755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15</xdr:row>
      <xdr:rowOff>38100</xdr:rowOff>
    </xdr:from>
    <xdr:to>
      <xdr:col>6</xdr:col>
      <xdr:colOff>476250</xdr:colOff>
      <xdr:row>18</xdr:row>
      <xdr:rowOff>145283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23825" y="2681288"/>
          <a:ext cx="4495800" cy="607245"/>
          <a:chOff x="133350" y="2552700"/>
          <a:chExt cx="4467225" cy="621533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33350" y="2552700"/>
            <a:ext cx="4467225" cy="495300"/>
            <a:chOff x="133350" y="2552700"/>
            <a:chExt cx="4467225" cy="495300"/>
          </a:xfrm>
        </xdr:grpSpPr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2813" t="49225" r="35277" b="44523"/>
            <a:stretch/>
          </xdr:blipFill>
          <xdr:spPr>
            <a:xfrm>
              <a:off x="133350" y="2562226"/>
              <a:ext cx="4457700" cy="285749"/>
            </a:xfrm>
            <a:prstGeom prst="rect">
              <a:avLst/>
            </a:prstGeom>
          </xdr:spPr>
        </xdr:pic>
        <xdr:sp macro="" textlink="">
          <xdr:nvSpPr>
            <xdr:cNvPr id="22" name="四角形: 角を丸くする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>
            <a:xfrm>
              <a:off x="733425" y="2562225"/>
              <a:ext cx="1114425" cy="304800"/>
            </a:xfrm>
            <a:prstGeom prst="round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 b="1">
                  <a:solidFill>
                    <a:srgbClr val="FF0000"/>
                  </a:solidFill>
                  <a:latin typeface="+mj-ea"/>
                  <a:ea typeface="+mj-ea"/>
                </a:rPr>
                <a:t>学校名</a:t>
              </a:r>
              <a:endParaRPr kumimoji="1" lang="en-US" altLang="ja-JP" sz="1100" b="1">
                <a:solidFill>
                  <a:srgbClr val="FF0000"/>
                </a:solidFill>
                <a:latin typeface="+mj-ea"/>
                <a:ea typeface="+mj-ea"/>
              </a:endParaRPr>
            </a:p>
            <a:p>
              <a:pPr algn="ctr"/>
              <a:endParaRPr kumimoji="1" lang="ja-JP" altLang="en-US" sz="1100" b="1">
                <a:solidFill>
                  <a:srgbClr val="FF0000"/>
                </a:solidFill>
                <a:latin typeface="+mj-ea"/>
                <a:ea typeface="+mj-ea"/>
              </a:endParaRPr>
            </a:p>
          </xdr:txBody>
        </xdr:sp>
        <xdr:sp macro="" textlink="">
          <xdr:nvSpPr>
            <xdr:cNvPr id="31" name="四角形: 角を丸くする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3486150" y="2552700"/>
              <a:ext cx="1114425" cy="304800"/>
            </a:xfrm>
            <a:prstGeom prst="round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 b="1">
                  <a:solidFill>
                    <a:srgbClr val="FF0000"/>
                  </a:solidFill>
                  <a:latin typeface="+mj-ea"/>
                  <a:ea typeface="+mj-ea"/>
                </a:rPr>
                <a:t>期　　</a:t>
              </a:r>
              <a:r>
                <a:rPr kumimoji="1" lang="ja-JP" altLang="en-US" sz="1100" b="1" baseline="0">
                  <a:solidFill>
                    <a:srgbClr val="FF0000"/>
                  </a:solidFill>
                  <a:latin typeface="+mj-ea"/>
                  <a:ea typeface="+mj-ea"/>
                </a:rPr>
                <a:t> </a:t>
              </a:r>
              <a:r>
                <a:rPr kumimoji="1" lang="ja-JP" altLang="en-US" sz="1100" b="1">
                  <a:solidFill>
                    <a:srgbClr val="FF0000"/>
                  </a:solidFill>
                  <a:latin typeface="+mj-ea"/>
                  <a:ea typeface="+mj-ea"/>
                </a:rPr>
                <a:t>日</a:t>
              </a:r>
              <a:endParaRPr kumimoji="1" lang="en-US" altLang="ja-JP" sz="1100" b="1">
                <a:solidFill>
                  <a:srgbClr val="FF0000"/>
                </a:solidFill>
                <a:latin typeface="+mj-ea"/>
                <a:ea typeface="+mj-ea"/>
              </a:endParaRPr>
            </a:p>
            <a:p>
              <a:pPr algn="ctr"/>
              <a:endParaRPr kumimoji="1" lang="ja-JP" altLang="en-US" sz="1100" b="1">
                <a:solidFill>
                  <a:srgbClr val="FF0000"/>
                </a:solidFill>
                <a:latin typeface="+mj-ea"/>
                <a:ea typeface="+mj-ea"/>
              </a:endParaRPr>
            </a:p>
          </xdr:txBody>
        </xdr:sp>
        <xdr:sp macro="" textlink="">
          <xdr:nvSpPr>
            <xdr:cNvPr id="32" name="四角形: 角を丸くする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2257426" y="2552700"/>
              <a:ext cx="904874" cy="304800"/>
            </a:xfrm>
            <a:prstGeom prst="round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 b="1">
                <a:solidFill>
                  <a:srgbClr val="FF0000"/>
                </a:solidFill>
                <a:latin typeface="+mj-ea"/>
                <a:ea typeface="+mj-ea"/>
              </a:endParaRPr>
            </a:p>
            <a:p>
              <a:pPr algn="ctr"/>
              <a:endParaRPr kumimoji="1" lang="ja-JP" altLang="en-US" sz="1100" b="1">
                <a:solidFill>
                  <a:srgbClr val="FF0000"/>
                </a:solidFill>
                <a:latin typeface="+mj-ea"/>
                <a:ea typeface="+mj-ea"/>
              </a:endParaRPr>
            </a:p>
          </xdr:txBody>
        </xdr:sp>
        <xdr:sp macro="" textlink="">
          <xdr:nvSpPr>
            <xdr:cNvPr id="25" name="矢印: 上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>
            <a:xfrm>
              <a:off x="2200273" y="2838450"/>
              <a:ext cx="200025" cy="209550"/>
            </a:xfrm>
            <a:prstGeom prst="upArrow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1438274" y="2990849"/>
            <a:ext cx="1800225" cy="18338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spAutoFit/>
          </a:bodyPr>
          <a:lstStyle/>
          <a:p>
            <a:r>
              <a:rPr kumimoji="1" lang="ja-JP" altLang="en-US" sz="1100">
                <a:latin typeface="+mn-ea"/>
                <a:ea typeface="+mn-ea"/>
              </a:rPr>
              <a:t>プルダウンから校種を選ぶ</a:t>
            </a:r>
          </a:p>
        </xdr:txBody>
      </xdr:sp>
    </xdr:grpSp>
    <xdr:clientData/>
  </xdr:twoCellAnchor>
  <xdr:twoCellAnchor>
    <xdr:from>
      <xdr:col>3</xdr:col>
      <xdr:colOff>514348</xdr:colOff>
      <xdr:row>13</xdr:row>
      <xdr:rowOff>161925</xdr:rowOff>
    </xdr:from>
    <xdr:to>
      <xdr:col>4</xdr:col>
      <xdr:colOff>28573</xdr:colOff>
      <xdr:row>15</xdr:row>
      <xdr:rowOff>28575</xdr:rowOff>
    </xdr:to>
    <xdr:sp macro="" textlink="">
      <xdr:nvSpPr>
        <xdr:cNvPr id="33" name="矢印: 上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10800000">
          <a:off x="2571748" y="2524125"/>
          <a:ext cx="200025" cy="209550"/>
        </a:xfrm>
        <a:prstGeom prst="up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171450</xdr:colOff>
      <xdr:row>13</xdr:row>
      <xdr:rowOff>28574</xdr:rowOff>
    </xdr:from>
    <xdr:ext cx="1037592" cy="18338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228850" y="2390774"/>
          <a:ext cx="1037592" cy="1833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+mn-ea"/>
              <a:ea typeface="+mn-ea"/>
            </a:rPr>
            <a:t>学年・学級を入力</a:t>
          </a:r>
        </a:p>
      </xdr:txBody>
    </xdr:sp>
    <xdr:clientData/>
  </xdr:oneCellAnchor>
  <xdr:twoCellAnchor>
    <xdr:from>
      <xdr:col>8</xdr:col>
      <xdr:colOff>9526</xdr:colOff>
      <xdr:row>13</xdr:row>
      <xdr:rowOff>118384</xdr:rowOff>
    </xdr:from>
    <xdr:to>
      <xdr:col>15</xdr:col>
      <xdr:colOff>9015</xdr:colOff>
      <xdr:row>18</xdr:row>
      <xdr:rowOff>139843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5664995" y="2428197"/>
          <a:ext cx="4833426" cy="854896"/>
          <a:chOff x="4714876" y="2471059"/>
          <a:chExt cx="4800089" cy="87870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95875" y="2471059"/>
            <a:ext cx="4419090" cy="571429"/>
          </a:xfrm>
          <a:prstGeom prst="rect">
            <a:avLst/>
          </a:prstGeom>
        </xdr:spPr>
      </xdr:pic>
      <xdr:sp macro="" textlink="">
        <xdr:nvSpPr>
          <xdr:cNvPr id="5" name="矢印: 上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5543549" y="2947310"/>
            <a:ext cx="200025" cy="209550"/>
          </a:xfrm>
          <a:prstGeom prst="upArrow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714876" y="3166384"/>
            <a:ext cx="1847849" cy="18338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spAutoFit/>
          </a:bodyPr>
          <a:lstStyle/>
          <a:p>
            <a:r>
              <a:rPr kumimoji="1" lang="ja-JP" altLang="en-US" sz="1100">
                <a:latin typeface="+mn-ea"/>
                <a:ea typeface="+mn-ea"/>
              </a:rPr>
              <a:t>男子は「</a:t>
            </a:r>
            <a:r>
              <a:rPr kumimoji="1" lang="en-US" altLang="ja-JP" sz="1100">
                <a:latin typeface="+mn-ea"/>
                <a:ea typeface="+mn-ea"/>
              </a:rPr>
              <a:t>1</a:t>
            </a:r>
            <a:r>
              <a:rPr kumimoji="1" lang="ja-JP" altLang="en-US" sz="1100">
                <a:latin typeface="+mn-ea"/>
                <a:ea typeface="+mn-ea"/>
              </a:rPr>
              <a:t>」女子は「</a:t>
            </a:r>
            <a:r>
              <a:rPr kumimoji="1" lang="en-US" altLang="ja-JP" sz="1100">
                <a:latin typeface="+mn-ea"/>
                <a:ea typeface="+mn-ea"/>
              </a:rPr>
              <a:t>2</a:t>
            </a:r>
            <a:r>
              <a:rPr kumimoji="1" lang="ja-JP" altLang="en-US" sz="1100">
                <a:latin typeface="+mn-ea"/>
                <a:ea typeface="+mn-ea"/>
              </a:rPr>
              <a:t>」を入力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7267575" y="3118759"/>
            <a:ext cx="1447800" cy="186416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spAutoFit/>
          </a:bodyPr>
          <a:lstStyle/>
          <a:p>
            <a:r>
              <a:rPr kumimoji="1" lang="ja-JP" altLang="en-US" sz="1100"/>
              <a:t>無回答は空欄のまま</a:t>
            </a:r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6905625" y="2671084"/>
            <a:ext cx="2085975" cy="32385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+mj-ea"/>
                <a:ea typeface="+mj-ea"/>
              </a:rPr>
              <a:t>回答を「</a:t>
            </a:r>
            <a:r>
              <a:rPr kumimoji="1" lang="en-US" altLang="ja-JP" sz="1100" b="1">
                <a:solidFill>
                  <a:srgbClr val="FF0000"/>
                </a:solidFill>
                <a:latin typeface="+mj-ea"/>
                <a:ea typeface="+mj-ea"/>
              </a:rPr>
              <a:t>1</a:t>
            </a:r>
            <a:r>
              <a:rPr kumimoji="1" lang="ja-JP" altLang="en-US" sz="1100" b="1">
                <a:solidFill>
                  <a:srgbClr val="FF0000"/>
                </a:solidFill>
                <a:latin typeface="+mj-ea"/>
                <a:ea typeface="+mj-ea"/>
              </a:rPr>
              <a:t>、</a:t>
            </a:r>
            <a:r>
              <a:rPr kumimoji="1" lang="en-US" altLang="ja-JP" sz="1100" b="1">
                <a:solidFill>
                  <a:srgbClr val="FF0000"/>
                </a:solidFill>
                <a:latin typeface="+mj-ea"/>
                <a:ea typeface="+mj-ea"/>
              </a:rPr>
              <a:t>2</a:t>
            </a:r>
            <a:r>
              <a:rPr kumimoji="1" lang="ja-JP" altLang="en-US" sz="1100" b="1">
                <a:solidFill>
                  <a:srgbClr val="FF0000"/>
                </a:solidFill>
                <a:latin typeface="+mj-ea"/>
                <a:ea typeface="+mj-ea"/>
              </a:rPr>
              <a:t>、</a:t>
            </a:r>
            <a:r>
              <a:rPr kumimoji="1" lang="en-US" altLang="ja-JP" sz="1100" b="1">
                <a:solidFill>
                  <a:srgbClr val="FF0000"/>
                </a:solidFill>
                <a:latin typeface="+mj-ea"/>
                <a:ea typeface="+mj-ea"/>
              </a:rPr>
              <a:t>3</a:t>
            </a:r>
            <a:r>
              <a:rPr kumimoji="1" lang="ja-JP" altLang="en-US" sz="1100" b="1">
                <a:solidFill>
                  <a:srgbClr val="FF0000"/>
                </a:solidFill>
                <a:latin typeface="+mj-ea"/>
                <a:ea typeface="+mj-ea"/>
              </a:rPr>
              <a:t>、</a:t>
            </a:r>
            <a:r>
              <a:rPr kumimoji="1" lang="en-US" altLang="ja-JP" sz="1100" b="1">
                <a:solidFill>
                  <a:srgbClr val="FF0000"/>
                </a:solidFill>
                <a:latin typeface="+mj-ea"/>
                <a:ea typeface="+mj-ea"/>
              </a:rPr>
              <a:t>4</a:t>
            </a:r>
            <a:r>
              <a:rPr kumimoji="1" lang="ja-JP" altLang="en-US" sz="1100" b="1">
                <a:solidFill>
                  <a:srgbClr val="FF0000"/>
                </a:solidFill>
                <a:latin typeface="+mj-ea"/>
                <a:ea typeface="+mj-ea"/>
              </a:rPr>
              <a:t>」で入力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56027</xdr:colOff>
      <xdr:row>3</xdr:row>
      <xdr:rowOff>2570351</xdr:rowOff>
    </xdr:from>
    <xdr:to>
      <xdr:col>4</xdr:col>
      <xdr:colOff>941292</xdr:colOff>
      <xdr:row>3</xdr:row>
      <xdr:rowOff>3085821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6590" y="3534757"/>
          <a:ext cx="1492483" cy="515470"/>
        </a:xfrm>
        <a:prstGeom prst="wedgeRoundRectCallou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男子は</a:t>
          </a:r>
          <a:r>
            <a:rPr kumimoji="1" lang="en-US" altLang="ja-JP" sz="1100">
              <a:solidFill>
                <a:schemeClr val="tx1"/>
              </a:solidFill>
            </a:rPr>
            <a:t>1,</a:t>
          </a:r>
          <a:r>
            <a:rPr kumimoji="1" lang="ja-JP" altLang="en-US" sz="1100">
              <a:solidFill>
                <a:schemeClr val="tx1"/>
              </a:solidFill>
            </a:rPr>
            <a:t>女子は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を入力してください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10886</xdr:colOff>
      <xdr:row>4</xdr:row>
      <xdr:rowOff>75859</xdr:rowOff>
    </xdr:from>
    <xdr:to>
      <xdr:col>10</xdr:col>
      <xdr:colOff>427604</xdr:colOff>
      <xdr:row>10</xdr:row>
      <xdr:rowOff>75858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199759</xdr:colOff>
      <xdr:row>16</xdr:row>
      <xdr:rowOff>109535</xdr:rowOff>
    </xdr:from>
    <xdr:to>
      <xdr:col>8</xdr:col>
      <xdr:colOff>303136</xdr:colOff>
      <xdr:row>29</xdr:row>
      <xdr:rowOff>119439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151521</xdr:colOff>
      <xdr:row>29</xdr:row>
      <xdr:rowOff>6466</xdr:rowOff>
    </xdr:from>
    <xdr:ext cx="164340" cy="1418167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1951746" y="5149966"/>
          <a:ext cx="164340" cy="141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Ａ(a)　自尊感情</a:t>
          </a:r>
        </a:p>
      </xdr:txBody>
    </xdr:sp>
    <xdr:clientData/>
  </xdr:oneCellAnchor>
  <xdr:oneCellAnchor>
    <xdr:from>
      <xdr:col>4</xdr:col>
      <xdr:colOff>27444</xdr:colOff>
      <xdr:row>29</xdr:row>
      <xdr:rowOff>6467</xdr:rowOff>
    </xdr:from>
    <xdr:ext cx="328680" cy="131762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513469" y="5149967"/>
          <a:ext cx="328680" cy="1317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Ａ(b)　自己主張・ </a:t>
          </a:r>
        </a:p>
        <a:p>
          <a:r>
            <a:rPr kumimoji="1" lang="en-US" altLang="en-US" sz="900">
              <a:solidFill>
                <a:sysClr val="windowText" lastClr="000000"/>
              </a:solidFill>
            </a:rPr>
            <a:t>   自己決定</a:t>
          </a:r>
        </a:p>
      </xdr:txBody>
    </xdr:sp>
    <xdr:clientData/>
  </xdr:oneCellAnchor>
  <xdr:oneCellAnchor>
    <xdr:from>
      <xdr:col>5</xdr:col>
      <xdr:colOff>324882</xdr:colOff>
      <xdr:row>29</xdr:row>
      <xdr:rowOff>6466</xdr:rowOff>
    </xdr:from>
    <xdr:ext cx="209550" cy="1117599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3239532" y="5149966"/>
          <a:ext cx="209550" cy="1117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no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Ｂ(a)　</a:t>
          </a:r>
          <a:r>
            <a:rPr kumimoji="1" lang="ja-JP" altLang="en-US" sz="900">
              <a:solidFill>
                <a:sysClr val="windowText" lastClr="000000"/>
              </a:solidFill>
            </a:rPr>
            <a:t>関係性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74566</xdr:colOff>
      <xdr:row>29</xdr:row>
      <xdr:rowOff>6466</xdr:rowOff>
    </xdr:from>
    <xdr:ext cx="328680" cy="1279524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3846466" y="5149966"/>
          <a:ext cx="328680" cy="1279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kumimoji="1" lang="en-US" altLang="en-US" sz="900">
              <a:solidFill>
                <a:sysClr val="windowText" lastClr="000000"/>
              </a:solidFill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</a:rPr>
            <a:t>　自分は価値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   のある人間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12</xdr:col>
      <xdr:colOff>42525</xdr:colOff>
      <xdr:row>2</xdr:row>
      <xdr:rowOff>78239</xdr:rowOff>
    </xdr:from>
    <xdr:to>
      <xdr:col>16</xdr:col>
      <xdr:colOff>365355</xdr:colOff>
      <xdr:row>29</xdr:row>
      <xdr:rowOff>78237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12</xdr:col>
      <xdr:colOff>428593</xdr:colOff>
      <xdr:row>17</xdr:row>
      <xdr:rowOff>144573</xdr:rowOff>
    </xdr:from>
    <xdr:ext cx="164340" cy="121187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6225236" y="328782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自分のことが好きだ</a:t>
          </a:r>
        </a:p>
      </xdr:txBody>
    </xdr:sp>
    <xdr:clientData/>
  </xdr:oneCellAnchor>
  <xdr:oneCellAnchor>
    <xdr:from>
      <xdr:col>13</xdr:col>
      <xdr:colOff>411318</xdr:colOff>
      <xdr:row>17</xdr:row>
      <xdr:rowOff>144573</xdr:rowOff>
    </xdr:from>
    <xdr:ext cx="164340" cy="2515621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6643389" y="3287823"/>
          <a:ext cx="164340" cy="2515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自分の良いところを生かすことができる</a:t>
          </a:r>
        </a:p>
      </xdr:txBody>
    </xdr:sp>
    <xdr:clientData/>
  </xdr:oneCellAnchor>
  <xdr:oneCellAnchor>
    <xdr:from>
      <xdr:col>14</xdr:col>
      <xdr:colOff>138909</xdr:colOff>
      <xdr:row>17</xdr:row>
      <xdr:rowOff>144573</xdr:rowOff>
    </xdr:from>
    <xdr:ext cx="164340" cy="107721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7051338" y="3287823"/>
          <a:ext cx="164340" cy="107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今の自分に満足だ</a:t>
          </a:r>
        </a:p>
      </xdr:txBody>
    </xdr:sp>
    <xdr:clientData/>
  </xdr:oneCellAnchor>
  <xdr:oneCellAnchor>
    <xdr:from>
      <xdr:col>14</xdr:col>
      <xdr:colOff>546856</xdr:colOff>
      <xdr:row>17</xdr:row>
      <xdr:rowOff>144573</xdr:rowOff>
    </xdr:from>
    <xdr:ext cx="164340" cy="2396559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7459285" y="3287823"/>
          <a:ext cx="164340" cy="2396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自分の中にはいろいろな可能性がある</a:t>
          </a:r>
        </a:p>
      </xdr:txBody>
    </xdr:sp>
    <xdr:clientData/>
  </xdr:oneCellAnchor>
  <xdr:oneCellAnchor>
    <xdr:from>
      <xdr:col>15</xdr:col>
      <xdr:colOff>284652</xdr:colOff>
      <xdr:row>17</xdr:row>
      <xdr:rowOff>144573</xdr:rowOff>
    </xdr:from>
    <xdr:ext cx="164340" cy="2479902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7877438" y="3287823"/>
          <a:ext cx="164340" cy="2479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自分の苦手なことを生かすことができる</a:t>
          </a:r>
        </a:p>
      </xdr:txBody>
    </xdr:sp>
    <xdr:clientData/>
  </xdr:oneCellAnchor>
  <xdr:oneCellAnchor>
    <xdr:from>
      <xdr:col>16</xdr:col>
      <xdr:colOff>12242</xdr:colOff>
      <xdr:row>17</xdr:row>
      <xdr:rowOff>144573</xdr:rowOff>
    </xdr:from>
    <xdr:ext cx="164340" cy="121187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8285385" y="328782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自分のことが大切だ</a:t>
          </a:r>
        </a:p>
      </xdr:txBody>
    </xdr:sp>
    <xdr:clientData/>
  </xdr:oneCellAnchor>
  <xdr:twoCellAnchor>
    <xdr:from>
      <xdr:col>16</xdr:col>
      <xdr:colOff>488500</xdr:colOff>
      <xdr:row>2</xdr:row>
      <xdr:rowOff>54427</xdr:rowOff>
    </xdr:from>
    <xdr:to>
      <xdr:col>20</xdr:col>
      <xdr:colOff>567872</xdr:colOff>
      <xdr:row>29</xdr:row>
      <xdr:rowOff>54299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17</xdr:col>
      <xdr:colOff>235406</xdr:colOff>
      <xdr:row>17</xdr:row>
      <xdr:rowOff>147974</xdr:rowOff>
    </xdr:from>
    <xdr:ext cx="164340" cy="121187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9188906" y="315515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友達を信頼している</a:t>
          </a:r>
        </a:p>
      </xdr:txBody>
    </xdr:sp>
    <xdr:clientData/>
  </xdr:oneCellAnchor>
  <xdr:oneCellAnchor>
    <xdr:from>
      <xdr:col>17</xdr:col>
      <xdr:colOff>644442</xdr:colOff>
      <xdr:row>17</xdr:row>
      <xdr:rowOff>147974</xdr:rowOff>
    </xdr:from>
    <xdr:ext cx="164340" cy="2440783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9597942" y="3155153"/>
          <a:ext cx="164340" cy="24407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友達の意見を素直に聞くことができる</a:t>
          </a:r>
        </a:p>
      </xdr:txBody>
    </xdr:sp>
    <xdr:clientData/>
  </xdr:oneCellAnchor>
  <xdr:oneCellAnchor>
    <xdr:from>
      <xdr:col>18</xdr:col>
      <xdr:colOff>373121</xdr:colOff>
      <xdr:row>17</xdr:row>
      <xdr:rowOff>147974</xdr:rowOff>
    </xdr:from>
    <xdr:ext cx="164340" cy="1750479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10006978" y="3155153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友達の役に立っていると思う</a:t>
          </a:r>
        </a:p>
      </xdr:txBody>
    </xdr:sp>
    <xdr:clientData/>
  </xdr:oneCellAnchor>
  <xdr:oneCellAnchor>
    <xdr:from>
      <xdr:col>19</xdr:col>
      <xdr:colOff>101800</xdr:colOff>
      <xdr:row>17</xdr:row>
      <xdr:rowOff>147974</xdr:rowOff>
    </xdr:from>
    <xdr:ext cx="164340" cy="1885131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0416014" y="3155153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友達から信頼されていると思う</a:t>
          </a:r>
        </a:p>
      </xdr:txBody>
    </xdr:sp>
    <xdr:clientData/>
  </xdr:oneCellAnchor>
  <xdr:oneCellAnchor>
    <xdr:from>
      <xdr:col>19</xdr:col>
      <xdr:colOff>510836</xdr:colOff>
      <xdr:row>17</xdr:row>
      <xdr:rowOff>147974</xdr:rowOff>
    </xdr:from>
    <xdr:ext cx="164340" cy="1885131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0825050" y="3155153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友達と一緒にいると安心できる</a:t>
          </a:r>
        </a:p>
      </xdr:txBody>
    </xdr:sp>
    <xdr:clientData/>
  </xdr:oneCellAnchor>
  <xdr:oneCellAnchor>
    <xdr:from>
      <xdr:col>20</xdr:col>
      <xdr:colOff>239514</xdr:colOff>
      <xdr:row>17</xdr:row>
      <xdr:rowOff>147974</xdr:rowOff>
    </xdr:from>
    <xdr:ext cx="164340" cy="1750479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11234085" y="3155153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友達に支えられていると思う</a:t>
          </a:r>
        </a:p>
      </xdr:txBody>
    </xdr:sp>
    <xdr:clientData/>
  </xdr:oneCellAnchor>
  <xdr:twoCellAnchor>
    <xdr:from>
      <xdr:col>15</xdr:col>
      <xdr:colOff>663575</xdr:colOff>
      <xdr:row>1</xdr:row>
      <xdr:rowOff>7937</xdr:rowOff>
    </xdr:from>
    <xdr:to>
      <xdr:col>16</xdr:col>
      <xdr:colOff>301625</xdr:colOff>
      <xdr:row>2</xdr:row>
      <xdr:rowOff>6350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228013" y="190500"/>
          <a:ext cx="320675" cy="180975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228600</xdr:colOff>
          <xdr:row>0</xdr:row>
          <xdr:rowOff>9525</xdr:rowOff>
        </xdr:from>
        <xdr:to>
          <xdr:col>9</xdr:col>
          <xdr:colOff>409575</xdr:colOff>
          <xdr:row>1</xdr:row>
          <xdr:rowOff>171450</xdr:rowOff>
        </xdr:to>
        <xdr:sp macro="" textlink="">
          <xdr:nvSpPr>
            <xdr:cNvPr id="8195" name="Spinner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>
    <xdr:from>
      <xdr:col>0</xdr:col>
      <xdr:colOff>202142</xdr:colOff>
      <xdr:row>27</xdr:row>
      <xdr:rowOff>29479</xdr:rowOff>
    </xdr:from>
    <xdr:to>
      <xdr:col>8</xdr:col>
      <xdr:colOff>244287</xdr:colOff>
      <xdr:row>39</xdr:row>
      <xdr:rowOff>155044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81106</xdr:colOff>
      <xdr:row>39</xdr:row>
      <xdr:rowOff>53976</xdr:rowOff>
    </xdr:from>
    <xdr:ext cx="164340" cy="14181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951963" y="7034440"/>
          <a:ext cx="164340" cy="141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Ａ(a)　自尊感情</a:t>
          </a:r>
        </a:p>
      </xdr:txBody>
    </xdr:sp>
    <xdr:clientData/>
  </xdr:oneCellAnchor>
  <xdr:oneCellAnchor>
    <xdr:from>
      <xdr:col>3</xdr:col>
      <xdr:colOff>297888</xdr:colOff>
      <xdr:row>39</xdr:row>
      <xdr:rowOff>53977</xdr:rowOff>
    </xdr:from>
    <xdr:ext cx="328680" cy="131762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604174" y="7034441"/>
          <a:ext cx="328680" cy="1317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Ａ(b)　自己主張・ </a:t>
          </a:r>
        </a:p>
        <a:p>
          <a:r>
            <a:rPr kumimoji="1" lang="en-US" altLang="en-US" sz="900">
              <a:solidFill>
                <a:sysClr val="windowText" lastClr="000000"/>
              </a:solidFill>
            </a:rPr>
            <a:t>   自己決定</a:t>
          </a:r>
        </a:p>
      </xdr:txBody>
    </xdr:sp>
    <xdr:clientData/>
  </xdr:oneCellAnchor>
  <xdr:oneCellAnchor>
    <xdr:from>
      <xdr:col>5</xdr:col>
      <xdr:colOff>243582</xdr:colOff>
      <xdr:row>39</xdr:row>
      <xdr:rowOff>53976</xdr:rowOff>
    </xdr:from>
    <xdr:ext cx="209550" cy="111759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420725" y="7034440"/>
          <a:ext cx="209550" cy="1117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no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Ｂ(a)　</a:t>
          </a:r>
          <a:r>
            <a:rPr kumimoji="1" lang="ja-JP" altLang="en-US" sz="900">
              <a:solidFill>
                <a:sysClr val="windowText" lastClr="000000"/>
              </a:solidFill>
            </a:rPr>
            <a:t>関係性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70146</xdr:colOff>
      <xdr:row>39</xdr:row>
      <xdr:rowOff>53976</xdr:rowOff>
    </xdr:from>
    <xdr:ext cx="328680" cy="127952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118146" y="7034440"/>
          <a:ext cx="328680" cy="1279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kumimoji="1" lang="en-US" altLang="en-US" sz="900">
              <a:solidFill>
                <a:sysClr val="windowText" lastClr="000000"/>
              </a:solidFill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</a:rPr>
            <a:t>　自分は価値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   のある人間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19</xdr:col>
      <xdr:colOff>314326</xdr:colOff>
      <xdr:row>4</xdr:row>
      <xdr:rowOff>142875</xdr:rowOff>
    </xdr:from>
    <xdr:to>
      <xdr:col>26</xdr:col>
      <xdr:colOff>153526</xdr:colOff>
      <xdr:row>31</xdr:row>
      <xdr:rowOff>38347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20</xdr:col>
      <xdr:colOff>299357</xdr:colOff>
      <xdr:row>21</xdr:row>
      <xdr:rowOff>95250</xdr:rowOff>
    </xdr:from>
    <xdr:ext cx="164340" cy="121187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/>
      </xdr:nvSpPr>
      <xdr:spPr>
        <a:xfrm>
          <a:off x="9007928" y="3850821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友達を信頼している</a:t>
          </a:r>
        </a:p>
      </xdr:txBody>
    </xdr:sp>
    <xdr:clientData/>
  </xdr:oneCellAnchor>
  <xdr:oneCellAnchor>
    <xdr:from>
      <xdr:col>21</xdr:col>
      <xdr:colOff>295076</xdr:colOff>
      <xdr:row>21</xdr:row>
      <xdr:rowOff>95250</xdr:rowOff>
    </xdr:from>
    <xdr:ext cx="164340" cy="2289088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/>
      </xdr:nvSpPr>
      <xdr:spPr>
        <a:xfrm>
          <a:off x="9439076" y="3850821"/>
          <a:ext cx="164340" cy="22890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友達の意見を素直に聞くことができる</a:t>
          </a:r>
        </a:p>
      </xdr:txBody>
    </xdr:sp>
    <xdr:clientData/>
  </xdr:oneCellAnchor>
  <xdr:oneCellAnchor>
    <xdr:from>
      <xdr:col>22</xdr:col>
      <xdr:colOff>290795</xdr:colOff>
      <xdr:row>21</xdr:row>
      <xdr:rowOff>95250</xdr:rowOff>
    </xdr:from>
    <xdr:ext cx="164340" cy="1750479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/>
      </xdr:nvSpPr>
      <xdr:spPr>
        <a:xfrm>
          <a:off x="9870224" y="3850821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友達の役に立っていると思う</a:t>
          </a:r>
        </a:p>
      </xdr:txBody>
    </xdr:sp>
    <xdr:clientData/>
  </xdr:oneCellAnchor>
  <xdr:oneCellAnchor>
    <xdr:from>
      <xdr:col>23</xdr:col>
      <xdr:colOff>286515</xdr:colOff>
      <xdr:row>21</xdr:row>
      <xdr:rowOff>95250</xdr:rowOff>
    </xdr:from>
    <xdr:ext cx="164340" cy="1885131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/>
      </xdr:nvSpPr>
      <xdr:spPr>
        <a:xfrm>
          <a:off x="10301372" y="3850821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友達から信頼されていると思う</a:t>
          </a:r>
        </a:p>
      </xdr:txBody>
    </xdr:sp>
    <xdr:clientData/>
  </xdr:oneCellAnchor>
  <xdr:oneCellAnchor>
    <xdr:from>
      <xdr:col>24</xdr:col>
      <xdr:colOff>282234</xdr:colOff>
      <xdr:row>21</xdr:row>
      <xdr:rowOff>95250</xdr:rowOff>
    </xdr:from>
    <xdr:ext cx="164340" cy="1885131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/>
      </xdr:nvSpPr>
      <xdr:spPr>
        <a:xfrm>
          <a:off x="10732520" y="3850821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友達と一緒にいると安心できる</a:t>
          </a:r>
        </a:p>
      </xdr:txBody>
    </xdr:sp>
    <xdr:clientData/>
  </xdr:oneCellAnchor>
  <xdr:oneCellAnchor>
    <xdr:from>
      <xdr:col>25</xdr:col>
      <xdr:colOff>277952</xdr:colOff>
      <xdr:row>21</xdr:row>
      <xdr:rowOff>95250</xdr:rowOff>
    </xdr:from>
    <xdr:ext cx="164340" cy="1750479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/>
      </xdr:nvSpPr>
      <xdr:spPr>
        <a:xfrm>
          <a:off x="11163666" y="3850821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友達に支えられていると思う</a:t>
          </a:r>
        </a:p>
      </xdr:txBody>
    </xdr:sp>
    <xdr:clientData/>
  </xdr:oneCellAnchor>
  <xdr:twoCellAnchor>
    <xdr:from>
      <xdr:col>10</xdr:col>
      <xdr:colOff>160565</xdr:colOff>
      <xdr:row>4</xdr:row>
      <xdr:rowOff>171452</xdr:rowOff>
    </xdr:from>
    <xdr:to>
      <xdr:col>17</xdr:col>
      <xdr:colOff>0</xdr:colOff>
      <xdr:row>31</xdr:row>
      <xdr:rowOff>66676</xdr:rowOff>
    </xdr:to>
    <xdr:graphicFrame macro="">
      <xdr:nvGraphicFramePr>
        <xdr:cNvPr id="73" name="グラフ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143182</xdr:colOff>
      <xdr:row>21</xdr:row>
      <xdr:rowOff>95115</xdr:rowOff>
    </xdr:from>
    <xdr:ext cx="164340" cy="13845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/>
      </xdr:nvSpPr>
      <xdr:spPr>
        <a:xfrm>
          <a:off x="4932896" y="3850686"/>
          <a:ext cx="164340" cy="1384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自分のことが好きだ</a:t>
          </a:r>
        </a:p>
      </xdr:txBody>
    </xdr:sp>
    <xdr:clientData/>
  </xdr:oneCellAnchor>
  <xdr:oneCellAnchor>
    <xdr:from>
      <xdr:col>12</xdr:col>
      <xdr:colOff>136451</xdr:colOff>
      <xdr:row>21</xdr:row>
      <xdr:rowOff>95115</xdr:rowOff>
    </xdr:from>
    <xdr:ext cx="164340" cy="253378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/>
      </xdr:nvSpPr>
      <xdr:spPr>
        <a:xfrm>
          <a:off x="5361594" y="3850686"/>
          <a:ext cx="164340" cy="25337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自分の良いところを生かすことができる</a:t>
          </a:r>
        </a:p>
      </xdr:txBody>
    </xdr:sp>
    <xdr:clientData/>
  </xdr:oneCellAnchor>
  <xdr:oneCellAnchor>
    <xdr:from>
      <xdr:col>13</xdr:col>
      <xdr:colOff>129721</xdr:colOff>
      <xdr:row>21</xdr:row>
      <xdr:rowOff>95115</xdr:rowOff>
    </xdr:from>
    <xdr:ext cx="164340" cy="1230707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/>
      </xdr:nvSpPr>
      <xdr:spPr>
        <a:xfrm>
          <a:off x="5790292" y="3850686"/>
          <a:ext cx="164340" cy="1230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今の自分に満足だ</a:t>
          </a:r>
        </a:p>
      </xdr:txBody>
    </xdr:sp>
    <xdr:clientData/>
  </xdr:oneCellAnchor>
  <xdr:oneCellAnchor>
    <xdr:from>
      <xdr:col>14</xdr:col>
      <xdr:colOff>122990</xdr:colOff>
      <xdr:row>21</xdr:row>
      <xdr:rowOff>95115</xdr:rowOff>
    </xdr:from>
    <xdr:ext cx="164340" cy="242901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/>
      </xdr:nvSpPr>
      <xdr:spPr>
        <a:xfrm>
          <a:off x="6218990" y="3850686"/>
          <a:ext cx="164340" cy="2429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自分の中にはいろいろな可能性がある</a:t>
          </a:r>
        </a:p>
      </xdr:txBody>
    </xdr:sp>
    <xdr:clientData/>
  </xdr:oneCellAnchor>
  <xdr:oneCellAnchor>
    <xdr:from>
      <xdr:col>15</xdr:col>
      <xdr:colOff>116259</xdr:colOff>
      <xdr:row>21</xdr:row>
      <xdr:rowOff>95115</xdr:rowOff>
    </xdr:from>
    <xdr:ext cx="164340" cy="2495685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/>
      </xdr:nvSpPr>
      <xdr:spPr>
        <a:xfrm>
          <a:off x="6647688" y="3850686"/>
          <a:ext cx="164340" cy="2495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自分の苦手なことを生かすことができる</a:t>
          </a:r>
        </a:p>
      </xdr:txBody>
    </xdr:sp>
    <xdr:clientData/>
  </xdr:oneCellAnchor>
  <xdr:oneCellAnchor>
    <xdr:from>
      <xdr:col>16</xdr:col>
      <xdr:colOff>109530</xdr:colOff>
      <xdr:row>21</xdr:row>
      <xdr:rowOff>95115</xdr:rowOff>
    </xdr:from>
    <xdr:ext cx="164340" cy="1384545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/>
      </xdr:nvSpPr>
      <xdr:spPr>
        <a:xfrm>
          <a:off x="7076387" y="3850686"/>
          <a:ext cx="164340" cy="1384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自分のことが大切だ</a:t>
          </a:r>
        </a:p>
      </xdr:txBody>
    </xdr:sp>
    <xdr:clientData/>
  </xdr:oneCellAnchor>
  <xdr:twoCellAnchor>
    <xdr:from>
      <xdr:col>1</xdr:col>
      <xdr:colOff>87690</xdr:colOff>
      <xdr:row>5</xdr:row>
      <xdr:rowOff>25701</xdr:rowOff>
    </xdr:from>
    <xdr:to>
      <xdr:col>8</xdr:col>
      <xdr:colOff>27690</xdr:colOff>
      <xdr:row>22</xdr:row>
      <xdr:rowOff>6523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38100</xdr:colOff>
      <xdr:row>5</xdr:row>
      <xdr:rowOff>76200</xdr:rowOff>
    </xdr:from>
    <xdr:to>
      <xdr:col>19</xdr:col>
      <xdr:colOff>161802</xdr:colOff>
      <xdr:row>8</xdr:row>
      <xdr:rowOff>76135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4725" y="971550"/>
          <a:ext cx="980952" cy="5238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8</xdr:col>
      <xdr:colOff>390525</xdr:colOff>
      <xdr:row>4</xdr:row>
      <xdr:rowOff>28575</xdr:rowOff>
    </xdr:from>
    <xdr:to>
      <xdr:col>10</xdr:col>
      <xdr:colOff>9526</xdr:colOff>
      <xdr:row>20</xdr:row>
      <xdr:rowOff>13607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3873954" y="776968"/>
          <a:ext cx="489858" cy="2815318"/>
        </a:xfrm>
        <a:prstGeom prst="wedgeRoundRectCallout">
          <a:avLst>
            <a:gd name="adj1" fmla="val 21172"/>
            <a:gd name="adj2" fmla="val -62768"/>
            <a:gd name="adj3" fmla="val 16667"/>
          </a:avLst>
        </a:prstGeom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0" tIns="0" rIns="0" rtlCol="0" anchor="t"/>
        <a:lstStyle/>
        <a:p>
          <a:pPr algn="l"/>
          <a:r>
            <a:rPr kumimoji="1" lang="ja-JP" altLang="en-US" sz="1100"/>
            <a:t>児童生徒番号を直接入力するか、</a:t>
          </a:r>
          <a:endParaRPr kumimoji="1" lang="en-US" altLang="ja-JP" sz="1100"/>
        </a:p>
        <a:p>
          <a:pPr algn="l"/>
          <a:r>
            <a:rPr kumimoji="1" lang="ja-JP" altLang="en-US" sz="1100"/>
            <a:t>スピンボタンを押して操作してください</a:t>
          </a:r>
        </a:p>
      </xdr:txBody>
    </xdr:sp>
    <xdr:clientData/>
  </xdr:twoCellAnchor>
  <xdr:twoCellAnchor>
    <xdr:from>
      <xdr:col>2</xdr:col>
      <xdr:colOff>66825</xdr:colOff>
      <xdr:row>20</xdr:row>
      <xdr:rowOff>69924</xdr:rowOff>
    </xdr:from>
    <xdr:to>
      <xdr:col>7</xdr:col>
      <xdr:colOff>326882</xdr:colOff>
      <xdr:row>22</xdr:row>
      <xdr:rowOff>70680</xdr:rowOff>
    </xdr:to>
    <xdr:sp macro="" textlink="">
      <xdr:nvSpPr>
        <xdr:cNvPr id="27" name="矢印: 右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937682" y="3648603"/>
          <a:ext cx="2437200" cy="354541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050"/>
            <a:t>Ａ　自分自身に関する自己肯定感</a:t>
          </a:r>
        </a:p>
      </xdr:txBody>
    </xdr:sp>
    <xdr:clientData/>
  </xdr:twoCellAnchor>
  <xdr:twoCellAnchor>
    <xdr:from>
      <xdr:col>1</xdr:col>
      <xdr:colOff>40820</xdr:colOff>
      <xdr:row>7</xdr:row>
      <xdr:rowOff>54428</xdr:rowOff>
    </xdr:from>
    <xdr:to>
      <xdr:col>1</xdr:col>
      <xdr:colOff>395362</xdr:colOff>
      <xdr:row>21</xdr:row>
      <xdr:rowOff>16062</xdr:rowOff>
    </xdr:to>
    <xdr:sp macro="" textlink="">
      <xdr:nvSpPr>
        <xdr:cNvPr id="29" name="矢印: 上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76249" y="1333499"/>
          <a:ext cx="354542" cy="2438134"/>
        </a:xfrm>
        <a:prstGeom prst="upArrow">
          <a:avLst/>
        </a:prstGeom>
        <a:solidFill>
          <a:srgbClr val="F0101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t"/>
        <a:lstStyle/>
        <a:p>
          <a:pPr algn="l"/>
          <a:r>
            <a:rPr kumimoji="1" lang="ja-JP" altLang="en-US" sz="1000"/>
            <a:t>　Ｂ　友達との関係を通した自己肯定感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56027</xdr:colOff>
      <xdr:row>3</xdr:row>
      <xdr:rowOff>2570351</xdr:rowOff>
    </xdr:from>
    <xdr:to>
      <xdr:col>4</xdr:col>
      <xdr:colOff>941292</xdr:colOff>
      <xdr:row>3</xdr:row>
      <xdr:rowOff>3085821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41827" y="3522851"/>
          <a:ext cx="1780615" cy="515470"/>
        </a:xfrm>
        <a:prstGeom prst="wedgeRoundRectCallou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男子は</a:t>
          </a:r>
          <a:r>
            <a:rPr kumimoji="1" lang="en-US" altLang="ja-JP" sz="1100">
              <a:solidFill>
                <a:schemeClr val="tx1"/>
              </a:solidFill>
            </a:rPr>
            <a:t>1,</a:t>
          </a:r>
          <a:r>
            <a:rPr kumimoji="1" lang="ja-JP" altLang="en-US" sz="1100">
              <a:solidFill>
                <a:schemeClr val="tx1"/>
              </a:solidFill>
            </a:rPr>
            <a:t>女子は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を入力してください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10886</xdr:colOff>
      <xdr:row>4</xdr:row>
      <xdr:rowOff>75859</xdr:rowOff>
    </xdr:from>
    <xdr:to>
      <xdr:col>10</xdr:col>
      <xdr:colOff>427604</xdr:colOff>
      <xdr:row>10</xdr:row>
      <xdr:rowOff>75858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199759</xdr:colOff>
      <xdr:row>16</xdr:row>
      <xdr:rowOff>109535</xdr:rowOff>
    </xdr:from>
    <xdr:to>
      <xdr:col>8</xdr:col>
      <xdr:colOff>303136</xdr:colOff>
      <xdr:row>29</xdr:row>
      <xdr:rowOff>119439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161046</xdr:colOff>
      <xdr:row>29</xdr:row>
      <xdr:rowOff>6466</xdr:rowOff>
    </xdr:from>
    <xdr:ext cx="164340" cy="14181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961271" y="5149966"/>
          <a:ext cx="164340" cy="141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Ａ(a)　自尊感情</a:t>
          </a:r>
        </a:p>
      </xdr:txBody>
    </xdr:sp>
    <xdr:clientData/>
  </xdr:oneCellAnchor>
  <xdr:oneCellAnchor>
    <xdr:from>
      <xdr:col>4</xdr:col>
      <xdr:colOff>36969</xdr:colOff>
      <xdr:row>29</xdr:row>
      <xdr:rowOff>6467</xdr:rowOff>
    </xdr:from>
    <xdr:ext cx="328680" cy="131762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522994" y="5149967"/>
          <a:ext cx="328680" cy="1317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Ａ(b)　自己主張・ </a:t>
          </a:r>
        </a:p>
        <a:p>
          <a:r>
            <a:rPr kumimoji="1" lang="en-US" altLang="en-US" sz="900">
              <a:solidFill>
                <a:sysClr val="windowText" lastClr="000000"/>
              </a:solidFill>
            </a:rPr>
            <a:t>   自己決定</a:t>
          </a:r>
        </a:p>
      </xdr:txBody>
    </xdr:sp>
    <xdr:clientData/>
  </xdr:oneCellAnchor>
  <xdr:oneCellAnchor>
    <xdr:from>
      <xdr:col>5</xdr:col>
      <xdr:colOff>334407</xdr:colOff>
      <xdr:row>29</xdr:row>
      <xdr:rowOff>6466</xdr:rowOff>
    </xdr:from>
    <xdr:ext cx="209550" cy="11175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249057" y="5149966"/>
          <a:ext cx="209550" cy="1117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no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Ｂ(a)　</a:t>
          </a:r>
          <a:r>
            <a:rPr kumimoji="1" lang="ja-JP" altLang="en-US" sz="900">
              <a:solidFill>
                <a:sysClr val="windowText" lastClr="000000"/>
              </a:solidFill>
            </a:rPr>
            <a:t>関係性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84091</xdr:colOff>
      <xdr:row>29</xdr:row>
      <xdr:rowOff>6466</xdr:rowOff>
    </xdr:from>
    <xdr:ext cx="328680" cy="127952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3855991" y="5149966"/>
          <a:ext cx="328680" cy="1279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kumimoji="1" lang="en-US" altLang="en-US" sz="900">
              <a:solidFill>
                <a:sysClr val="windowText" lastClr="000000"/>
              </a:solidFill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</a:rPr>
            <a:t>　自分は価値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   のある人間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12</xdr:col>
      <xdr:colOff>42525</xdr:colOff>
      <xdr:row>2</xdr:row>
      <xdr:rowOff>78239</xdr:rowOff>
    </xdr:from>
    <xdr:to>
      <xdr:col>16</xdr:col>
      <xdr:colOff>365355</xdr:colOff>
      <xdr:row>29</xdr:row>
      <xdr:rowOff>78237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12</xdr:col>
      <xdr:colOff>428593</xdr:colOff>
      <xdr:row>17</xdr:row>
      <xdr:rowOff>144573</xdr:rowOff>
    </xdr:from>
    <xdr:ext cx="164340" cy="121187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6200743" y="313542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自分のことが好きだ</a:t>
          </a:r>
        </a:p>
      </xdr:txBody>
    </xdr:sp>
    <xdr:clientData/>
  </xdr:oneCellAnchor>
  <xdr:oneCellAnchor>
    <xdr:from>
      <xdr:col>13</xdr:col>
      <xdr:colOff>411318</xdr:colOff>
      <xdr:row>17</xdr:row>
      <xdr:rowOff>144573</xdr:rowOff>
    </xdr:from>
    <xdr:ext cx="164340" cy="251562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6621618" y="3135423"/>
          <a:ext cx="164340" cy="2515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自分の良いところを生かすことができる</a:t>
          </a:r>
        </a:p>
      </xdr:txBody>
    </xdr:sp>
    <xdr:clientData/>
  </xdr:oneCellAnchor>
  <xdr:oneCellAnchor>
    <xdr:from>
      <xdr:col>14</xdr:col>
      <xdr:colOff>138909</xdr:colOff>
      <xdr:row>17</xdr:row>
      <xdr:rowOff>144573</xdr:rowOff>
    </xdr:from>
    <xdr:ext cx="164340" cy="107721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7035009" y="3135423"/>
          <a:ext cx="164340" cy="107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今の自分に満足だ</a:t>
          </a:r>
        </a:p>
      </xdr:txBody>
    </xdr:sp>
    <xdr:clientData/>
  </xdr:oneCellAnchor>
  <xdr:oneCellAnchor>
    <xdr:from>
      <xdr:col>14</xdr:col>
      <xdr:colOff>546856</xdr:colOff>
      <xdr:row>17</xdr:row>
      <xdr:rowOff>144573</xdr:rowOff>
    </xdr:from>
    <xdr:ext cx="164340" cy="239655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7442956" y="3135423"/>
          <a:ext cx="164340" cy="2396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自分の中にはいろいろな可能性がある</a:t>
          </a:r>
        </a:p>
      </xdr:txBody>
    </xdr:sp>
    <xdr:clientData/>
  </xdr:oneCellAnchor>
  <xdr:oneCellAnchor>
    <xdr:from>
      <xdr:col>15</xdr:col>
      <xdr:colOff>284652</xdr:colOff>
      <xdr:row>17</xdr:row>
      <xdr:rowOff>144573</xdr:rowOff>
    </xdr:from>
    <xdr:ext cx="164340" cy="247990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7866552" y="3135423"/>
          <a:ext cx="164340" cy="2479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自分の苦手なことを生かすことができる</a:t>
          </a:r>
        </a:p>
      </xdr:txBody>
    </xdr:sp>
    <xdr:clientData/>
  </xdr:oneCellAnchor>
  <xdr:oneCellAnchor>
    <xdr:from>
      <xdr:col>16</xdr:col>
      <xdr:colOff>12242</xdr:colOff>
      <xdr:row>17</xdr:row>
      <xdr:rowOff>144573</xdr:rowOff>
    </xdr:from>
    <xdr:ext cx="164340" cy="121187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8279942" y="313542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自分のことが大切だ</a:t>
          </a:r>
        </a:p>
      </xdr:txBody>
    </xdr:sp>
    <xdr:clientData/>
  </xdr:oneCellAnchor>
  <xdr:twoCellAnchor>
    <xdr:from>
      <xdr:col>16</xdr:col>
      <xdr:colOff>488500</xdr:colOff>
      <xdr:row>2</xdr:row>
      <xdr:rowOff>54427</xdr:rowOff>
    </xdr:from>
    <xdr:to>
      <xdr:col>20</xdr:col>
      <xdr:colOff>567872</xdr:colOff>
      <xdr:row>29</xdr:row>
      <xdr:rowOff>54299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17</xdr:col>
      <xdr:colOff>235406</xdr:colOff>
      <xdr:row>17</xdr:row>
      <xdr:rowOff>147974</xdr:rowOff>
    </xdr:from>
    <xdr:ext cx="164340" cy="121187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9188906" y="315515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友達を信頼している</a:t>
          </a:r>
        </a:p>
      </xdr:txBody>
    </xdr:sp>
    <xdr:clientData/>
  </xdr:oneCellAnchor>
  <xdr:oneCellAnchor>
    <xdr:from>
      <xdr:col>17</xdr:col>
      <xdr:colOff>644442</xdr:colOff>
      <xdr:row>17</xdr:row>
      <xdr:rowOff>147974</xdr:rowOff>
    </xdr:from>
    <xdr:ext cx="164340" cy="244078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9597942" y="3155153"/>
          <a:ext cx="164340" cy="24407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友達の意見を素直に聞くことができる</a:t>
          </a:r>
        </a:p>
      </xdr:txBody>
    </xdr:sp>
    <xdr:clientData/>
  </xdr:oneCellAnchor>
  <xdr:oneCellAnchor>
    <xdr:from>
      <xdr:col>18</xdr:col>
      <xdr:colOff>373121</xdr:colOff>
      <xdr:row>17</xdr:row>
      <xdr:rowOff>147974</xdr:rowOff>
    </xdr:from>
    <xdr:ext cx="164340" cy="175047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006978" y="3155153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友達の役に立っていると思う</a:t>
          </a:r>
        </a:p>
      </xdr:txBody>
    </xdr:sp>
    <xdr:clientData/>
  </xdr:oneCellAnchor>
  <xdr:oneCellAnchor>
    <xdr:from>
      <xdr:col>19</xdr:col>
      <xdr:colOff>101800</xdr:colOff>
      <xdr:row>17</xdr:row>
      <xdr:rowOff>147974</xdr:rowOff>
    </xdr:from>
    <xdr:ext cx="164340" cy="1885131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10416014" y="3155153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友達から信頼されていると思う</a:t>
          </a:r>
        </a:p>
      </xdr:txBody>
    </xdr:sp>
    <xdr:clientData/>
  </xdr:oneCellAnchor>
  <xdr:oneCellAnchor>
    <xdr:from>
      <xdr:col>19</xdr:col>
      <xdr:colOff>510836</xdr:colOff>
      <xdr:row>17</xdr:row>
      <xdr:rowOff>147974</xdr:rowOff>
    </xdr:from>
    <xdr:ext cx="164340" cy="188513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10825050" y="3155153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友達と一緒にいると安心できる</a:t>
          </a:r>
        </a:p>
      </xdr:txBody>
    </xdr:sp>
    <xdr:clientData/>
  </xdr:oneCellAnchor>
  <xdr:oneCellAnchor>
    <xdr:from>
      <xdr:col>20</xdr:col>
      <xdr:colOff>239513</xdr:colOff>
      <xdr:row>17</xdr:row>
      <xdr:rowOff>147974</xdr:rowOff>
    </xdr:from>
    <xdr:ext cx="164340" cy="175047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11234084" y="3155153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友達に支えられていると思う</a:t>
          </a:r>
        </a:p>
      </xdr:txBody>
    </xdr:sp>
    <xdr:clientData/>
  </xdr:oneCellAnchor>
  <xdr:twoCellAnchor>
    <xdr:from>
      <xdr:col>15</xdr:col>
      <xdr:colOff>663575</xdr:colOff>
      <xdr:row>1</xdr:row>
      <xdr:rowOff>7937</xdr:rowOff>
    </xdr:from>
    <xdr:to>
      <xdr:col>16</xdr:col>
      <xdr:colOff>301625</xdr:colOff>
      <xdr:row>2</xdr:row>
      <xdr:rowOff>6350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245475" y="188912"/>
          <a:ext cx="323850" cy="179388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228600</xdr:colOff>
          <xdr:row>0</xdr:row>
          <xdr:rowOff>9525</xdr:rowOff>
        </xdr:from>
        <xdr:to>
          <xdr:col>9</xdr:col>
          <xdr:colOff>409575</xdr:colOff>
          <xdr:row>1</xdr:row>
          <xdr:rowOff>171450</xdr:rowOff>
        </xdr:to>
        <xdr:sp macro="" textlink="">
          <xdr:nvSpPr>
            <xdr:cNvPr id="23553" name="Spinner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7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>
    <xdr:from>
      <xdr:col>0</xdr:col>
      <xdr:colOff>202142</xdr:colOff>
      <xdr:row>27</xdr:row>
      <xdr:rowOff>29479</xdr:rowOff>
    </xdr:from>
    <xdr:to>
      <xdr:col>8</xdr:col>
      <xdr:colOff>244287</xdr:colOff>
      <xdr:row>39</xdr:row>
      <xdr:rowOff>155044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53893</xdr:colOff>
      <xdr:row>39</xdr:row>
      <xdr:rowOff>53976</xdr:rowOff>
    </xdr:from>
    <xdr:ext cx="164340" cy="14181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924750" y="7034440"/>
          <a:ext cx="164340" cy="141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Ａ(a)　自尊感情</a:t>
          </a:r>
        </a:p>
      </xdr:txBody>
    </xdr:sp>
    <xdr:clientData/>
  </xdr:oneCellAnchor>
  <xdr:oneCellAnchor>
    <xdr:from>
      <xdr:col>3</xdr:col>
      <xdr:colOff>279746</xdr:colOff>
      <xdr:row>39</xdr:row>
      <xdr:rowOff>53977</xdr:rowOff>
    </xdr:from>
    <xdr:ext cx="328680" cy="131762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586032" y="7034441"/>
          <a:ext cx="328680" cy="1317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Ａ(b)　自己主張・ </a:t>
          </a:r>
        </a:p>
        <a:p>
          <a:r>
            <a:rPr kumimoji="1" lang="en-US" altLang="en-US" sz="900">
              <a:solidFill>
                <a:sysClr val="windowText" lastClr="000000"/>
              </a:solidFill>
            </a:rPr>
            <a:t>   自己決定</a:t>
          </a:r>
        </a:p>
      </xdr:txBody>
    </xdr:sp>
    <xdr:clientData/>
  </xdr:oneCellAnchor>
  <xdr:oneCellAnchor>
    <xdr:from>
      <xdr:col>5</xdr:col>
      <xdr:colOff>234511</xdr:colOff>
      <xdr:row>39</xdr:row>
      <xdr:rowOff>53976</xdr:rowOff>
    </xdr:from>
    <xdr:ext cx="209550" cy="111759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2411654" y="7034440"/>
          <a:ext cx="209550" cy="1117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no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Ｂ(a)　</a:t>
          </a:r>
          <a:r>
            <a:rPr kumimoji="1" lang="ja-JP" altLang="en-US" sz="900">
              <a:solidFill>
                <a:sysClr val="windowText" lastClr="000000"/>
              </a:solidFill>
            </a:rPr>
            <a:t>関係性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70145</xdr:colOff>
      <xdr:row>39</xdr:row>
      <xdr:rowOff>53976</xdr:rowOff>
    </xdr:from>
    <xdr:ext cx="328680" cy="127952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3118145" y="7034440"/>
          <a:ext cx="328680" cy="1279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kumimoji="1" lang="en-US" altLang="en-US" sz="900">
              <a:solidFill>
                <a:sysClr val="windowText" lastClr="000000"/>
              </a:solidFill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</a:rPr>
            <a:t>　自分は価値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   のある人間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19</xdr:col>
      <xdr:colOff>314326</xdr:colOff>
      <xdr:row>4</xdr:row>
      <xdr:rowOff>142875</xdr:rowOff>
    </xdr:from>
    <xdr:to>
      <xdr:col>26</xdr:col>
      <xdr:colOff>153526</xdr:colOff>
      <xdr:row>31</xdr:row>
      <xdr:rowOff>38347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20</xdr:col>
      <xdr:colOff>323850</xdr:colOff>
      <xdr:row>21</xdr:row>
      <xdr:rowOff>95250</xdr:rowOff>
    </xdr:from>
    <xdr:ext cx="164340" cy="121187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8896350" y="3781425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友達を信頼している</a:t>
          </a:r>
        </a:p>
      </xdr:txBody>
    </xdr:sp>
    <xdr:clientData/>
  </xdr:oneCellAnchor>
  <xdr:oneCellAnchor>
    <xdr:from>
      <xdr:col>21</xdr:col>
      <xdr:colOff>315759</xdr:colOff>
      <xdr:row>21</xdr:row>
      <xdr:rowOff>95250</xdr:rowOff>
    </xdr:from>
    <xdr:ext cx="164340" cy="228908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316884" y="3781425"/>
          <a:ext cx="164340" cy="22890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友達の意見を素直に聞くことができる</a:t>
          </a:r>
        </a:p>
      </xdr:txBody>
    </xdr:sp>
    <xdr:clientData/>
  </xdr:oneCellAnchor>
  <xdr:oneCellAnchor>
    <xdr:from>
      <xdr:col>22</xdr:col>
      <xdr:colOff>307668</xdr:colOff>
      <xdr:row>21</xdr:row>
      <xdr:rowOff>95250</xdr:rowOff>
    </xdr:from>
    <xdr:ext cx="164340" cy="175047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9737418" y="3781425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友達の役に立っていると思う</a:t>
          </a:r>
        </a:p>
      </xdr:txBody>
    </xdr:sp>
    <xdr:clientData/>
  </xdr:oneCellAnchor>
  <xdr:oneCellAnchor>
    <xdr:from>
      <xdr:col>23</xdr:col>
      <xdr:colOff>299577</xdr:colOff>
      <xdr:row>21</xdr:row>
      <xdr:rowOff>95250</xdr:rowOff>
    </xdr:from>
    <xdr:ext cx="164340" cy="188513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0157952" y="3781425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友達から信頼されていると思う</a:t>
          </a:r>
        </a:p>
      </xdr:txBody>
    </xdr:sp>
    <xdr:clientData/>
  </xdr:oneCellAnchor>
  <xdr:oneCellAnchor>
    <xdr:from>
      <xdr:col>24</xdr:col>
      <xdr:colOff>291486</xdr:colOff>
      <xdr:row>21</xdr:row>
      <xdr:rowOff>95250</xdr:rowOff>
    </xdr:from>
    <xdr:ext cx="164340" cy="188513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10578486" y="3781425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友達と一緒にいると安心できる</a:t>
          </a:r>
        </a:p>
      </xdr:txBody>
    </xdr:sp>
    <xdr:clientData/>
  </xdr:oneCellAnchor>
  <xdr:oneCellAnchor>
    <xdr:from>
      <xdr:col>25</xdr:col>
      <xdr:colOff>283395</xdr:colOff>
      <xdr:row>21</xdr:row>
      <xdr:rowOff>95250</xdr:rowOff>
    </xdr:from>
    <xdr:ext cx="164340" cy="1750479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10999020" y="3781425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友達に支えられていると思う</a:t>
          </a:r>
        </a:p>
      </xdr:txBody>
    </xdr:sp>
    <xdr:clientData/>
  </xdr:oneCellAnchor>
  <xdr:twoCellAnchor>
    <xdr:from>
      <xdr:col>10</xdr:col>
      <xdr:colOff>160565</xdr:colOff>
      <xdr:row>4</xdr:row>
      <xdr:rowOff>171452</xdr:rowOff>
    </xdr:from>
    <xdr:to>
      <xdr:col>17</xdr:col>
      <xdr:colOff>0</xdr:colOff>
      <xdr:row>31</xdr:row>
      <xdr:rowOff>66676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173117</xdr:colOff>
      <xdr:row>21</xdr:row>
      <xdr:rowOff>95115</xdr:rowOff>
    </xdr:from>
    <xdr:ext cx="164340" cy="13845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4887992" y="3781290"/>
          <a:ext cx="164340" cy="1384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自分のことが好きだ</a:t>
          </a:r>
        </a:p>
      </xdr:txBody>
    </xdr:sp>
    <xdr:clientData/>
  </xdr:oneCellAnchor>
  <xdr:oneCellAnchor>
    <xdr:from>
      <xdr:col>12</xdr:col>
      <xdr:colOff>163121</xdr:colOff>
      <xdr:row>21</xdr:row>
      <xdr:rowOff>95115</xdr:rowOff>
    </xdr:from>
    <xdr:ext cx="164340" cy="253378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5306621" y="3781290"/>
          <a:ext cx="164340" cy="25337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自分の良いところを生かすことができる</a:t>
          </a:r>
        </a:p>
      </xdr:txBody>
    </xdr:sp>
    <xdr:clientData/>
  </xdr:oneCellAnchor>
  <xdr:oneCellAnchor>
    <xdr:from>
      <xdr:col>13</xdr:col>
      <xdr:colOff>153125</xdr:colOff>
      <xdr:row>21</xdr:row>
      <xdr:rowOff>95115</xdr:rowOff>
    </xdr:from>
    <xdr:ext cx="164340" cy="123070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5725250" y="3781290"/>
          <a:ext cx="164340" cy="1230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今の自分に満足だ</a:t>
          </a:r>
        </a:p>
      </xdr:txBody>
    </xdr:sp>
    <xdr:clientData/>
  </xdr:oneCellAnchor>
  <xdr:oneCellAnchor>
    <xdr:from>
      <xdr:col>14</xdr:col>
      <xdr:colOff>143129</xdr:colOff>
      <xdr:row>21</xdr:row>
      <xdr:rowOff>95115</xdr:rowOff>
    </xdr:from>
    <xdr:ext cx="164340" cy="242901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6143879" y="3781290"/>
          <a:ext cx="164340" cy="2429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自分の中にはいろいろな可能性がある</a:t>
          </a:r>
        </a:p>
      </xdr:txBody>
    </xdr:sp>
    <xdr:clientData/>
  </xdr:oneCellAnchor>
  <xdr:oneCellAnchor>
    <xdr:from>
      <xdr:col>15</xdr:col>
      <xdr:colOff>133133</xdr:colOff>
      <xdr:row>21</xdr:row>
      <xdr:rowOff>95115</xdr:rowOff>
    </xdr:from>
    <xdr:ext cx="164340" cy="249568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6562508" y="3781290"/>
          <a:ext cx="164340" cy="2495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自分の苦手なことを生かすことができる</a:t>
          </a:r>
        </a:p>
      </xdr:txBody>
    </xdr:sp>
    <xdr:clientData/>
  </xdr:oneCellAnchor>
  <xdr:oneCellAnchor>
    <xdr:from>
      <xdr:col>16</xdr:col>
      <xdr:colOff>123137</xdr:colOff>
      <xdr:row>21</xdr:row>
      <xdr:rowOff>95115</xdr:rowOff>
    </xdr:from>
    <xdr:ext cx="164340" cy="13845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6981137" y="3781290"/>
          <a:ext cx="164340" cy="1384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自分のことが大切だ</a:t>
          </a:r>
        </a:p>
      </xdr:txBody>
    </xdr:sp>
    <xdr:clientData/>
  </xdr:oneCellAnchor>
  <xdr:twoCellAnchor>
    <xdr:from>
      <xdr:col>1</xdr:col>
      <xdr:colOff>142875</xdr:colOff>
      <xdr:row>4</xdr:row>
      <xdr:rowOff>142875</xdr:rowOff>
    </xdr:from>
    <xdr:to>
      <xdr:col>8</xdr:col>
      <xdr:colOff>130500</xdr:colOff>
      <xdr:row>22</xdr:row>
      <xdr:rowOff>106688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38100</xdr:colOff>
      <xdr:row>5</xdr:row>
      <xdr:rowOff>76200</xdr:rowOff>
    </xdr:from>
    <xdr:to>
      <xdr:col>19</xdr:col>
      <xdr:colOff>161802</xdr:colOff>
      <xdr:row>8</xdr:row>
      <xdr:rowOff>76135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4725" y="1009650"/>
          <a:ext cx="980952" cy="5238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</xdr:col>
      <xdr:colOff>130968</xdr:colOff>
      <xdr:row>20</xdr:row>
      <xdr:rowOff>138907</xdr:rowOff>
    </xdr:from>
    <xdr:to>
      <xdr:col>7</xdr:col>
      <xdr:colOff>425043</xdr:colOff>
      <xdr:row>22</xdr:row>
      <xdr:rowOff>160073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988218" y="3567907"/>
          <a:ext cx="2437200" cy="354541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050"/>
            <a:t>Ａ　自分自身に関する自己肯定感</a:t>
          </a:r>
        </a:p>
      </xdr:txBody>
    </xdr:sp>
    <xdr:clientData/>
  </xdr:twoCellAnchor>
  <xdr:twoCellAnchor>
    <xdr:from>
      <xdr:col>1</xdr:col>
      <xdr:colOff>98160</xdr:colOff>
      <xdr:row>6</xdr:row>
      <xdr:rowOff>169334</xdr:rowOff>
    </xdr:from>
    <xdr:to>
      <xdr:col>2</xdr:col>
      <xdr:colOff>24077</xdr:colOff>
      <xdr:row>21</xdr:row>
      <xdr:rowOff>95249</xdr:rowOff>
    </xdr:to>
    <xdr:sp macro="" textlink="">
      <xdr:nvSpPr>
        <xdr:cNvPr id="9" name="矢印: 上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26785" y="1252803"/>
          <a:ext cx="354542" cy="2438134"/>
        </a:xfrm>
        <a:prstGeom prst="upArrow">
          <a:avLst/>
        </a:prstGeom>
        <a:solidFill>
          <a:srgbClr val="F0101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t"/>
        <a:lstStyle/>
        <a:p>
          <a:pPr algn="l"/>
          <a:r>
            <a:rPr kumimoji="1" lang="ja-JP" altLang="en-US" sz="1000"/>
            <a:t>　Ｂ　友達との関係を通した自己肯定感</a:t>
          </a:r>
        </a:p>
      </xdr:txBody>
    </xdr:sp>
    <xdr:clientData/>
  </xdr:twoCellAnchor>
  <xdr:twoCellAnchor>
    <xdr:from>
      <xdr:col>1</xdr:col>
      <xdr:colOff>209550</xdr:colOff>
      <xdr:row>22</xdr:row>
      <xdr:rowOff>171449</xdr:rowOff>
    </xdr:from>
    <xdr:to>
      <xdr:col>1</xdr:col>
      <xdr:colOff>371475</xdr:colOff>
      <xdr:row>23</xdr:row>
      <xdr:rowOff>154780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638175" y="4029074"/>
          <a:ext cx="161925" cy="154781"/>
        </a:xfrm>
        <a:prstGeom prst="rect">
          <a:avLst/>
        </a:prstGeom>
        <a:solidFill>
          <a:srgbClr val="00B05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23</xdr:row>
      <xdr:rowOff>19050</xdr:rowOff>
    </xdr:from>
    <xdr:to>
      <xdr:col>4</xdr:col>
      <xdr:colOff>285750</xdr:colOff>
      <xdr:row>24</xdr:row>
      <xdr:rowOff>0</xdr:rowOff>
    </xdr:to>
    <xdr:sp macro="" textlink="">
      <xdr:nvSpPr>
        <xdr:cNvPr id="30" name="二等辺三角形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1819275" y="4048125"/>
          <a:ext cx="180975" cy="152400"/>
        </a:xfrm>
        <a:prstGeom prst="triangle">
          <a:avLst/>
        </a:prstGeom>
        <a:solidFill>
          <a:schemeClr val="accent4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394607</xdr:colOff>
      <xdr:row>4</xdr:row>
      <xdr:rowOff>40821</xdr:rowOff>
    </xdr:from>
    <xdr:to>
      <xdr:col>10</xdr:col>
      <xdr:colOff>13608</xdr:colOff>
      <xdr:row>20</xdr:row>
      <xdr:rowOff>25853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/>
      </xdr:nvSpPr>
      <xdr:spPr>
        <a:xfrm>
          <a:off x="3878036" y="789214"/>
          <a:ext cx="489858" cy="2815318"/>
        </a:xfrm>
        <a:prstGeom prst="wedgeRoundRectCallout">
          <a:avLst>
            <a:gd name="adj1" fmla="val 21172"/>
            <a:gd name="adj2" fmla="val -62768"/>
            <a:gd name="adj3" fmla="val 16667"/>
          </a:avLst>
        </a:prstGeom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0" tIns="0" rIns="0" rtlCol="0" anchor="t"/>
        <a:lstStyle/>
        <a:p>
          <a:pPr algn="l"/>
          <a:r>
            <a:rPr kumimoji="1" lang="ja-JP" altLang="en-US" sz="1100"/>
            <a:t>児童生徒番号を直接入力するか、</a:t>
          </a:r>
          <a:endParaRPr kumimoji="1" lang="en-US" altLang="ja-JP" sz="1100"/>
        </a:p>
        <a:p>
          <a:pPr algn="l"/>
          <a:r>
            <a:rPr kumimoji="1" lang="ja-JP" altLang="en-US" sz="1100"/>
            <a:t>スピンボタンを押して操作してください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56027</xdr:colOff>
      <xdr:row>3</xdr:row>
      <xdr:rowOff>2570351</xdr:rowOff>
    </xdr:from>
    <xdr:to>
      <xdr:col>4</xdr:col>
      <xdr:colOff>941292</xdr:colOff>
      <xdr:row>3</xdr:row>
      <xdr:rowOff>3085821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41827" y="3522851"/>
          <a:ext cx="1780615" cy="515470"/>
        </a:xfrm>
        <a:prstGeom prst="wedgeRoundRectCallou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男子は</a:t>
          </a:r>
          <a:r>
            <a:rPr kumimoji="1" lang="en-US" altLang="ja-JP" sz="1100">
              <a:solidFill>
                <a:schemeClr val="tx1"/>
              </a:solidFill>
            </a:rPr>
            <a:t>1,</a:t>
          </a:r>
          <a:r>
            <a:rPr kumimoji="1" lang="ja-JP" altLang="en-US" sz="1100">
              <a:solidFill>
                <a:schemeClr val="tx1"/>
              </a:solidFill>
            </a:rPr>
            <a:t>女子は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を入力してください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10886</xdr:colOff>
      <xdr:row>4</xdr:row>
      <xdr:rowOff>75859</xdr:rowOff>
    </xdr:from>
    <xdr:to>
      <xdr:col>10</xdr:col>
      <xdr:colOff>427604</xdr:colOff>
      <xdr:row>10</xdr:row>
      <xdr:rowOff>75858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199759</xdr:colOff>
      <xdr:row>16</xdr:row>
      <xdr:rowOff>109535</xdr:rowOff>
    </xdr:from>
    <xdr:to>
      <xdr:col>8</xdr:col>
      <xdr:colOff>303136</xdr:colOff>
      <xdr:row>29</xdr:row>
      <xdr:rowOff>119439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175700</xdr:colOff>
      <xdr:row>29</xdr:row>
      <xdr:rowOff>6466</xdr:rowOff>
    </xdr:from>
    <xdr:ext cx="164340" cy="14181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985450" y="5135312"/>
          <a:ext cx="164340" cy="141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Ａ(a)　自尊感情</a:t>
          </a:r>
        </a:p>
      </xdr:txBody>
    </xdr:sp>
    <xdr:clientData/>
  </xdr:oneCellAnchor>
  <xdr:oneCellAnchor>
    <xdr:from>
      <xdr:col>4</xdr:col>
      <xdr:colOff>55531</xdr:colOff>
      <xdr:row>29</xdr:row>
      <xdr:rowOff>6467</xdr:rowOff>
    </xdr:from>
    <xdr:ext cx="328680" cy="131762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2554012" y="5135313"/>
          <a:ext cx="328680" cy="1317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Ａ(b)　自己主張・ </a:t>
          </a:r>
        </a:p>
        <a:p>
          <a:r>
            <a:rPr kumimoji="1" lang="en-US" altLang="en-US" sz="900">
              <a:solidFill>
                <a:sysClr val="windowText" lastClr="000000"/>
              </a:solidFill>
            </a:rPr>
            <a:t>   自己決定</a:t>
          </a:r>
        </a:p>
      </xdr:txBody>
    </xdr:sp>
    <xdr:clientData/>
  </xdr:oneCellAnchor>
  <xdr:oneCellAnchor>
    <xdr:from>
      <xdr:col>5</xdr:col>
      <xdr:colOff>365670</xdr:colOff>
      <xdr:row>29</xdr:row>
      <xdr:rowOff>6466</xdr:rowOff>
    </xdr:from>
    <xdr:ext cx="209550" cy="11175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3280320" y="5149966"/>
          <a:ext cx="209550" cy="1117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no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Ｂ(a)　</a:t>
          </a:r>
          <a:r>
            <a:rPr kumimoji="1" lang="ja-JP" altLang="en-US" sz="900">
              <a:solidFill>
                <a:sysClr val="windowText" lastClr="000000"/>
              </a:solidFill>
            </a:rPr>
            <a:t>関係性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114864</xdr:colOff>
      <xdr:row>29</xdr:row>
      <xdr:rowOff>6466</xdr:rowOff>
    </xdr:from>
    <xdr:ext cx="328680" cy="127952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3886764" y="5149966"/>
          <a:ext cx="328680" cy="1279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kumimoji="1" lang="en-US" altLang="en-US" sz="900">
              <a:solidFill>
                <a:sysClr val="windowText" lastClr="000000"/>
              </a:solidFill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</a:rPr>
            <a:t>　自分は価値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   のある人間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12</xdr:col>
      <xdr:colOff>42525</xdr:colOff>
      <xdr:row>2</xdr:row>
      <xdr:rowOff>78239</xdr:rowOff>
    </xdr:from>
    <xdr:to>
      <xdr:col>16</xdr:col>
      <xdr:colOff>365355</xdr:colOff>
      <xdr:row>29</xdr:row>
      <xdr:rowOff>78237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12</xdr:col>
      <xdr:colOff>428593</xdr:colOff>
      <xdr:row>17</xdr:row>
      <xdr:rowOff>144573</xdr:rowOff>
    </xdr:from>
    <xdr:ext cx="164340" cy="121187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6200743" y="313542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自分のことが好きだ</a:t>
          </a:r>
        </a:p>
      </xdr:txBody>
    </xdr:sp>
    <xdr:clientData/>
  </xdr:oneCellAnchor>
  <xdr:oneCellAnchor>
    <xdr:from>
      <xdr:col>13</xdr:col>
      <xdr:colOff>411318</xdr:colOff>
      <xdr:row>17</xdr:row>
      <xdr:rowOff>144573</xdr:rowOff>
    </xdr:from>
    <xdr:ext cx="164340" cy="251562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6621618" y="3135423"/>
          <a:ext cx="164340" cy="2515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自分の良いところを生かすことができる</a:t>
          </a:r>
        </a:p>
      </xdr:txBody>
    </xdr:sp>
    <xdr:clientData/>
  </xdr:oneCellAnchor>
  <xdr:oneCellAnchor>
    <xdr:from>
      <xdr:col>14</xdr:col>
      <xdr:colOff>138909</xdr:colOff>
      <xdr:row>17</xdr:row>
      <xdr:rowOff>144573</xdr:rowOff>
    </xdr:from>
    <xdr:ext cx="164340" cy="107721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7035009" y="3135423"/>
          <a:ext cx="164340" cy="107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今の自分に満足だ</a:t>
          </a:r>
        </a:p>
      </xdr:txBody>
    </xdr:sp>
    <xdr:clientData/>
  </xdr:oneCellAnchor>
  <xdr:oneCellAnchor>
    <xdr:from>
      <xdr:col>14</xdr:col>
      <xdr:colOff>546856</xdr:colOff>
      <xdr:row>17</xdr:row>
      <xdr:rowOff>144573</xdr:rowOff>
    </xdr:from>
    <xdr:ext cx="164340" cy="239655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7442956" y="3135423"/>
          <a:ext cx="164340" cy="2396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自分の中にはいろいろな可能性がある</a:t>
          </a:r>
        </a:p>
      </xdr:txBody>
    </xdr:sp>
    <xdr:clientData/>
  </xdr:oneCellAnchor>
  <xdr:oneCellAnchor>
    <xdr:from>
      <xdr:col>15</xdr:col>
      <xdr:colOff>284652</xdr:colOff>
      <xdr:row>17</xdr:row>
      <xdr:rowOff>144573</xdr:rowOff>
    </xdr:from>
    <xdr:ext cx="164340" cy="247990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7866552" y="3135423"/>
          <a:ext cx="164340" cy="2479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自分の苦手なことを生かすことができる</a:t>
          </a:r>
        </a:p>
      </xdr:txBody>
    </xdr:sp>
    <xdr:clientData/>
  </xdr:oneCellAnchor>
  <xdr:oneCellAnchor>
    <xdr:from>
      <xdr:col>16</xdr:col>
      <xdr:colOff>12242</xdr:colOff>
      <xdr:row>17</xdr:row>
      <xdr:rowOff>144573</xdr:rowOff>
    </xdr:from>
    <xdr:ext cx="164340" cy="121187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8279942" y="3135423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自分のことが大切だ</a:t>
          </a:r>
        </a:p>
      </xdr:txBody>
    </xdr:sp>
    <xdr:clientData/>
  </xdr:oneCellAnchor>
  <xdr:twoCellAnchor>
    <xdr:from>
      <xdr:col>16</xdr:col>
      <xdr:colOff>488500</xdr:colOff>
      <xdr:row>2</xdr:row>
      <xdr:rowOff>54427</xdr:rowOff>
    </xdr:from>
    <xdr:to>
      <xdr:col>20</xdr:col>
      <xdr:colOff>567872</xdr:colOff>
      <xdr:row>29</xdr:row>
      <xdr:rowOff>54299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17</xdr:col>
      <xdr:colOff>255817</xdr:colOff>
      <xdr:row>17</xdr:row>
      <xdr:rowOff>147974</xdr:rowOff>
    </xdr:from>
    <xdr:ext cx="164340" cy="121187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9209317" y="3138824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友達を信頼している</a:t>
          </a:r>
        </a:p>
      </xdr:txBody>
    </xdr:sp>
    <xdr:clientData/>
  </xdr:oneCellAnchor>
  <xdr:oneCellAnchor>
    <xdr:from>
      <xdr:col>17</xdr:col>
      <xdr:colOff>661587</xdr:colOff>
      <xdr:row>17</xdr:row>
      <xdr:rowOff>147974</xdr:rowOff>
    </xdr:from>
    <xdr:ext cx="164340" cy="244078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9615087" y="3138824"/>
          <a:ext cx="164340" cy="24407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友達の意見を素直に聞くことができる</a:t>
          </a:r>
        </a:p>
      </xdr:txBody>
    </xdr:sp>
    <xdr:clientData/>
  </xdr:oneCellAnchor>
  <xdr:oneCellAnchor>
    <xdr:from>
      <xdr:col>18</xdr:col>
      <xdr:colOff>381557</xdr:colOff>
      <xdr:row>17</xdr:row>
      <xdr:rowOff>147974</xdr:rowOff>
    </xdr:from>
    <xdr:ext cx="164340" cy="175047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020857" y="3138824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友達の役に立っていると思う</a:t>
          </a:r>
        </a:p>
      </xdr:txBody>
    </xdr:sp>
    <xdr:clientData/>
  </xdr:oneCellAnchor>
  <xdr:oneCellAnchor>
    <xdr:from>
      <xdr:col>19</xdr:col>
      <xdr:colOff>101527</xdr:colOff>
      <xdr:row>17</xdr:row>
      <xdr:rowOff>147974</xdr:rowOff>
    </xdr:from>
    <xdr:ext cx="164340" cy="1885131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10426627" y="3138824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友達から信頼されていると思う</a:t>
          </a:r>
        </a:p>
      </xdr:txBody>
    </xdr:sp>
    <xdr:clientData/>
  </xdr:oneCellAnchor>
  <xdr:oneCellAnchor>
    <xdr:from>
      <xdr:col>19</xdr:col>
      <xdr:colOff>507297</xdr:colOff>
      <xdr:row>17</xdr:row>
      <xdr:rowOff>147974</xdr:rowOff>
    </xdr:from>
    <xdr:ext cx="164340" cy="188513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10832397" y="3138824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友達と一緒にいると安心できる</a:t>
          </a:r>
        </a:p>
      </xdr:txBody>
    </xdr:sp>
    <xdr:clientData/>
  </xdr:oneCellAnchor>
  <xdr:oneCellAnchor>
    <xdr:from>
      <xdr:col>20</xdr:col>
      <xdr:colOff>227268</xdr:colOff>
      <xdr:row>17</xdr:row>
      <xdr:rowOff>147974</xdr:rowOff>
    </xdr:from>
    <xdr:ext cx="164340" cy="175047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11238168" y="3138824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友達に支えられていると思う</a:t>
          </a:r>
        </a:p>
      </xdr:txBody>
    </xdr:sp>
    <xdr:clientData/>
  </xdr:oneCellAnchor>
  <xdr:twoCellAnchor>
    <xdr:from>
      <xdr:col>15</xdr:col>
      <xdr:colOff>663575</xdr:colOff>
      <xdr:row>1</xdr:row>
      <xdr:rowOff>7937</xdr:rowOff>
    </xdr:from>
    <xdr:to>
      <xdr:col>16</xdr:col>
      <xdr:colOff>301625</xdr:colOff>
      <xdr:row>2</xdr:row>
      <xdr:rowOff>6350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245475" y="188912"/>
          <a:ext cx="323850" cy="179388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228600</xdr:colOff>
          <xdr:row>0</xdr:row>
          <xdr:rowOff>9525</xdr:rowOff>
        </xdr:from>
        <xdr:to>
          <xdr:col>9</xdr:col>
          <xdr:colOff>409575</xdr:colOff>
          <xdr:row>1</xdr:row>
          <xdr:rowOff>171450</xdr:rowOff>
        </xdr:to>
        <xdr:sp macro="" textlink="">
          <xdr:nvSpPr>
            <xdr:cNvPr id="26625" name="Spinner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A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>
    <xdr:from>
      <xdr:col>0</xdr:col>
      <xdr:colOff>202142</xdr:colOff>
      <xdr:row>27</xdr:row>
      <xdr:rowOff>29479</xdr:rowOff>
    </xdr:from>
    <xdr:to>
      <xdr:col>8</xdr:col>
      <xdr:colOff>244287</xdr:colOff>
      <xdr:row>39</xdr:row>
      <xdr:rowOff>155044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379102</xdr:colOff>
      <xdr:row>39</xdr:row>
      <xdr:rowOff>44451</xdr:rowOff>
    </xdr:from>
    <xdr:ext cx="164340" cy="14181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807727" y="6902451"/>
          <a:ext cx="164340" cy="141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Ａ(a)　自尊感情</a:t>
          </a:r>
        </a:p>
      </xdr:txBody>
    </xdr:sp>
    <xdr:clientData/>
  </xdr:oneCellAnchor>
  <xdr:oneCellAnchor>
    <xdr:from>
      <xdr:col>3</xdr:col>
      <xdr:colOff>179959</xdr:colOff>
      <xdr:row>39</xdr:row>
      <xdr:rowOff>53977</xdr:rowOff>
    </xdr:from>
    <xdr:ext cx="328680" cy="131762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465834" y="6911977"/>
          <a:ext cx="328680" cy="1317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Ａ(b)　自己主張・ </a:t>
          </a:r>
        </a:p>
        <a:p>
          <a:r>
            <a:rPr kumimoji="1" lang="en-US" altLang="en-US" sz="900">
              <a:solidFill>
                <a:sysClr val="windowText" lastClr="000000"/>
              </a:solidFill>
            </a:rPr>
            <a:t>   自己決定</a:t>
          </a:r>
        </a:p>
      </xdr:txBody>
    </xdr:sp>
    <xdr:clientData/>
  </xdr:oneCellAnchor>
  <xdr:oneCellAnchor>
    <xdr:from>
      <xdr:col>5</xdr:col>
      <xdr:colOff>145156</xdr:colOff>
      <xdr:row>39</xdr:row>
      <xdr:rowOff>53976</xdr:rowOff>
    </xdr:from>
    <xdr:ext cx="209550" cy="111759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2288281" y="6911976"/>
          <a:ext cx="209550" cy="1117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noAutofit/>
        </a:bodyPr>
        <a:lstStyle/>
        <a:p>
          <a:r>
            <a:rPr kumimoji="1" lang="en-US" altLang="en-US" sz="900">
              <a:solidFill>
                <a:sysClr val="windowText" lastClr="000000"/>
              </a:solidFill>
            </a:rPr>
            <a:t>Ｂ(a)　</a:t>
          </a:r>
          <a:r>
            <a:rPr kumimoji="1" lang="ja-JP" altLang="en-US" sz="900">
              <a:solidFill>
                <a:sysClr val="windowText" lastClr="000000"/>
              </a:solidFill>
            </a:rPr>
            <a:t>関係性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6</xdr:col>
      <xdr:colOff>419849</xdr:colOff>
      <xdr:row>39</xdr:row>
      <xdr:rowOff>53976</xdr:rowOff>
    </xdr:from>
    <xdr:ext cx="328680" cy="127952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2991599" y="6911976"/>
          <a:ext cx="328680" cy="1279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kumimoji="1" lang="en-US" altLang="en-US" sz="900">
              <a:solidFill>
                <a:sysClr val="windowText" lastClr="000000"/>
              </a:solidFill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</a:rPr>
            <a:t>　自分は価値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   のある人間</a:t>
          </a:r>
          <a:endParaRPr kumimoji="1" lang="en-US" altLang="en-US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19</xdr:col>
      <xdr:colOff>314326</xdr:colOff>
      <xdr:row>4</xdr:row>
      <xdr:rowOff>142875</xdr:rowOff>
    </xdr:from>
    <xdr:to>
      <xdr:col>26</xdr:col>
      <xdr:colOff>153526</xdr:colOff>
      <xdr:row>31</xdr:row>
      <xdr:rowOff>38347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20</xdr:col>
      <xdr:colOff>314325</xdr:colOff>
      <xdr:row>21</xdr:row>
      <xdr:rowOff>95250</xdr:rowOff>
    </xdr:from>
    <xdr:ext cx="164340" cy="121187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8886825" y="3781425"/>
          <a:ext cx="164340" cy="12118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友達を信頼している</a:t>
          </a:r>
        </a:p>
      </xdr:txBody>
    </xdr:sp>
    <xdr:clientData/>
  </xdr:oneCellAnchor>
  <xdr:oneCellAnchor>
    <xdr:from>
      <xdr:col>21</xdr:col>
      <xdr:colOff>308139</xdr:colOff>
      <xdr:row>21</xdr:row>
      <xdr:rowOff>95250</xdr:rowOff>
    </xdr:from>
    <xdr:ext cx="164340" cy="228908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9309264" y="3781425"/>
          <a:ext cx="164340" cy="22890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友達の意見を素直に聞くことができる</a:t>
          </a:r>
        </a:p>
      </xdr:txBody>
    </xdr:sp>
    <xdr:clientData/>
  </xdr:oneCellAnchor>
  <xdr:oneCellAnchor>
    <xdr:from>
      <xdr:col>22</xdr:col>
      <xdr:colOff>301953</xdr:colOff>
      <xdr:row>21</xdr:row>
      <xdr:rowOff>95250</xdr:rowOff>
    </xdr:from>
    <xdr:ext cx="164340" cy="175047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9731703" y="3781425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友達の役に立っていると思う</a:t>
          </a:r>
        </a:p>
      </xdr:txBody>
    </xdr:sp>
    <xdr:clientData/>
  </xdr:oneCellAnchor>
  <xdr:oneCellAnchor>
    <xdr:from>
      <xdr:col>23</xdr:col>
      <xdr:colOff>295767</xdr:colOff>
      <xdr:row>21</xdr:row>
      <xdr:rowOff>95250</xdr:rowOff>
    </xdr:from>
    <xdr:ext cx="164340" cy="188513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0154142" y="3781425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友達から信頼されていると思う</a:t>
          </a:r>
        </a:p>
      </xdr:txBody>
    </xdr:sp>
    <xdr:clientData/>
  </xdr:oneCellAnchor>
  <xdr:oneCellAnchor>
    <xdr:from>
      <xdr:col>24</xdr:col>
      <xdr:colOff>289581</xdr:colOff>
      <xdr:row>21</xdr:row>
      <xdr:rowOff>95250</xdr:rowOff>
    </xdr:from>
    <xdr:ext cx="164340" cy="188513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10576581" y="3781425"/>
          <a:ext cx="164340" cy="1885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友達と一緒にいると安心できる</a:t>
          </a:r>
        </a:p>
      </xdr:txBody>
    </xdr:sp>
    <xdr:clientData/>
  </xdr:oneCellAnchor>
  <xdr:oneCellAnchor>
    <xdr:from>
      <xdr:col>25</xdr:col>
      <xdr:colOff>283395</xdr:colOff>
      <xdr:row>21</xdr:row>
      <xdr:rowOff>95250</xdr:rowOff>
    </xdr:from>
    <xdr:ext cx="164340" cy="1750479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10999020" y="3781425"/>
          <a:ext cx="164340" cy="1750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spAutoFit/>
        </a:bodyPr>
        <a:lstStyle/>
        <a:p>
          <a:r>
            <a:rPr kumimoji="1" lang="ja-JP" altLang="en-US" sz="900"/>
            <a:t>友達に支えられていると思う</a:t>
          </a:r>
        </a:p>
      </xdr:txBody>
    </xdr:sp>
    <xdr:clientData/>
  </xdr:oneCellAnchor>
  <xdr:twoCellAnchor>
    <xdr:from>
      <xdr:col>10</xdr:col>
      <xdr:colOff>160565</xdr:colOff>
      <xdr:row>4</xdr:row>
      <xdr:rowOff>171452</xdr:rowOff>
    </xdr:from>
    <xdr:to>
      <xdr:col>17</xdr:col>
      <xdr:colOff>0</xdr:colOff>
      <xdr:row>31</xdr:row>
      <xdr:rowOff>66676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163592</xdr:colOff>
      <xdr:row>21</xdr:row>
      <xdr:rowOff>95115</xdr:rowOff>
    </xdr:from>
    <xdr:ext cx="164340" cy="13845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4878467" y="3781290"/>
          <a:ext cx="164340" cy="1384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自分のことが好きだ</a:t>
          </a:r>
        </a:p>
      </xdr:txBody>
    </xdr:sp>
    <xdr:clientData/>
  </xdr:oneCellAnchor>
  <xdr:oneCellAnchor>
    <xdr:from>
      <xdr:col>12</xdr:col>
      <xdr:colOff>144071</xdr:colOff>
      <xdr:row>21</xdr:row>
      <xdr:rowOff>95115</xdr:rowOff>
    </xdr:from>
    <xdr:ext cx="164340" cy="253378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/>
      </xdr:nvSpPr>
      <xdr:spPr>
        <a:xfrm>
          <a:off x="5287571" y="3781290"/>
          <a:ext cx="164340" cy="25337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自分の良いところを生かすことができる</a:t>
          </a:r>
        </a:p>
      </xdr:txBody>
    </xdr:sp>
    <xdr:clientData/>
  </xdr:oneCellAnchor>
  <xdr:oneCellAnchor>
    <xdr:from>
      <xdr:col>13</xdr:col>
      <xdr:colOff>124550</xdr:colOff>
      <xdr:row>21</xdr:row>
      <xdr:rowOff>95115</xdr:rowOff>
    </xdr:from>
    <xdr:ext cx="164340" cy="123070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/>
      </xdr:nvSpPr>
      <xdr:spPr>
        <a:xfrm>
          <a:off x="5696675" y="3781290"/>
          <a:ext cx="164340" cy="1230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今の自分に満足だ</a:t>
          </a:r>
        </a:p>
      </xdr:txBody>
    </xdr:sp>
    <xdr:clientData/>
  </xdr:oneCellAnchor>
  <xdr:oneCellAnchor>
    <xdr:from>
      <xdr:col>14</xdr:col>
      <xdr:colOff>105029</xdr:colOff>
      <xdr:row>21</xdr:row>
      <xdr:rowOff>95115</xdr:rowOff>
    </xdr:from>
    <xdr:ext cx="164340" cy="242901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/>
      </xdr:nvSpPr>
      <xdr:spPr>
        <a:xfrm>
          <a:off x="6105779" y="3781290"/>
          <a:ext cx="164340" cy="2429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自分の中にはいろいろな可能性がある</a:t>
          </a:r>
        </a:p>
      </xdr:txBody>
    </xdr:sp>
    <xdr:clientData/>
  </xdr:oneCellAnchor>
  <xdr:oneCellAnchor>
    <xdr:from>
      <xdr:col>15</xdr:col>
      <xdr:colOff>85508</xdr:colOff>
      <xdr:row>21</xdr:row>
      <xdr:rowOff>95115</xdr:rowOff>
    </xdr:from>
    <xdr:ext cx="164340" cy="249568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/>
      </xdr:nvSpPr>
      <xdr:spPr>
        <a:xfrm>
          <a:off x="6514883" y="3781290"/>
          <a:ext cx="164340" cy="2495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自分の苦手なことを生かすことができる</a:t>
          </a:r>
        </a:p>
      </xdr:txBody>
    </xdr:sp>
    <xdr:clientData/>
  </xdr:oneCellAnchor>
  <xdr:oneCellAnchor>
    <xdr:from>
      <xdr:col>16</xdr:col>
      <xdr:colOff>65987</xdr:colOff>
      <xdr:row>21</xdr:row>
      <xdr:rowOff>95115</xdr:rowOff>
    </xdr:from>
    <xdr:ext cx="164340" cy="13845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/>
      </xdr:nvSpPr>
      <xdr:spPr>
        <a:xfrm>
          <a:off x="6923987" y="3781290"/>
          <a:ext cx="164340" cy="1384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/>
            <a:t>自分のことが大切だ</a:t>
          </a:r>
        </a:p>
      </xdr:txBody>
    </xdr:sp>
    <xdr:clientData/>
  </xdr:oneCellAnchor>
  <xdr:twoCellAnchor>
    <xdr:from>
      <xdr:col>1</xdr:col>
      <xdr:colOff>50269</xdr:colOff>
      <xdr:row>4</xdr:row>
      <xdr:rowOff>136259</xdr:rowOff>
    </xdr:from>
    <xdr:to>
      <xdr:col>8</xdr:col>
      <xdr:colOff>37894</xdr:colOff>
      <xdr:row>22</xdr:row>
      <xdr:rowOff>100072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38100</xdr:colOff>
      <xdr:row>5</xdr:row>
      <xdr:rowOff>76200</xdr:rowOff>
    </xdr:from>
    <xdr:to>
      <xdr:col>19</xdr:col>
      <xdr:colOff>161802</xdr:colOff>
      <xdr:row>8</xdr:row>
      <xdr:rowOff>76135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4725" y="1009650"/>
          <a:ext cx="980952" cy="5238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209550</xdr:colOff>
      <xdr:row>22</xdr:row>
      <xdr:rowOff>171449</xdr:rowOff>
    </xdr:from>
    <xdr:to>
      <xdr:col>1</xdr:col>
      <xdr:colOff>371475</xdr:colOff>
      <xdr:row>23</xdr:row>
      <xdr:rowOff>154780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/>
      </xdr:nvSpPr>
      <xdr:spPr>
        <a:xfrm>
          <a:off x="638175" y="4029074"/>
          <a:ext cx="161925" cy="154781"/>
        </a:xfrm>
        <a:prstGeom prst="rect">
          <a:avLst/>
        </a:prstGeom>
        <a:solidFill>
          <a:srgbClr val="00B05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22</xdr:row>
      <xdr:rowOff>161926</xdr:rowOff>
    </xdr:from>
    <xdr:to>
      <xdr:col>3</xdr:col>
      <xdr:colOff>381000</xdr:colOff>
      <xdr:row>23</xdr:row>
      <xdr:rowOff>142875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/>
      </xdr:nvSpPr>
      <xdr:spPr>
        <a:xfrm>
          <a:off x="1485900" y="3924301"/>
          <a:ext cx="180975" cy="147637"/>
        </a:xfrm>
        <a:prstGeom prst="triangle">
          <a:avLst/>
        </a:prstGeom>
        <a:solidFill>
          <a:schemeClr val="accent4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23</xdr:row>
      <xdr:rowOff>23812</xdr:rowOff>
    </xdr:from>
    <xdr:to>
      <xdr:col>5</xdr:col>
      <xdr:colOff>321469</xdr:colOff>
      <xdr:row>23</xdr:row>
      <xdr:rowOff>154781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333625" y="3952875"/>
          <a:ext cx="130969" cy="13096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408214</xdr:colOff>
      <xdr:row>4</xdr:row>
      <xdr:rowOff>40822</xdr:rowOff>
    </xdr:from>
    <xdr:to>
      <xdr:col>10</xdr:col>
      <xdr:colOff>27215</xdr:colOff>
      <xdr:row>20</xdr:row>
      <xdr:rowOff>25854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/>
      </xdr:nvSpPr>
      <xdr:spPr>
        <a:xfrm>
          <a:off x="3891643" y="789215"/>
          <a:ext cx="489858" cy="2815318"/>
        </a:xfrm>
        <a:prstGeom prst="wedgeRoundRectCallout">
          <a:avLst>
            <a:gd name="adj1" fmla="val 21172"/>
            <a:gd name="adj2" fmla="val -62768"/>
            <a:gd name="adj3" fmla="val 16667"/>
          </a:avLst>
        </a:prstGeom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0" tIns="0" rIns="0" rtlCol="0" anchor="t"/>
        <a:lstStyle/>
        <a:p>
          <a:pPr algn="l"/>
          <a:r>
            <a:rPr kumimoji="1" lang="ja-JP" altLang="en-US" sz="1100"/>
            <a:t>児童生徒番号を直接入力するか、</a:t>
          </a:r>
          <a:endParaRPr kumimoji="1" lang="en-US" altLang="ja-JP" sz="1100"/>
        </a:p>
        <a:p>
          <a:pPr algn="l"/>
          <a:r>
            <a:rPr kumimoji="1" lang="ja-JP" altLang="en-US" sz="1100"/>
            <a:t>スピンボタンを押して操作してください</a:t>
          </a:r>
        </a:p>
      </xdr:txBody>
    </xdr:sp>
    <xdr:clientData/>
  </xdr:twoCellAnchor>
  <xdr:twoCellAnchor>
    <xdr:from>
      <xdr:col>2</xdr:col>
      <xdr:colOff>56621</xdr:colOff>
      <xdr:row>20</xdr:row>
      <xdr:rowOff>136260</xdr:rowOff>
    </xdr:from>
    <xdr:to>
      <xdr:col>7</xdr:col>
      <xdr:colOff>350696</xdr:colOff>
      <xdr:row>22</xdr:row>
      <xdr:rowOff>157426</xdr:rowOff>
    </xdr:to>
    <xdr:sp macro="" textlink="">
      <xdr:nvSpPr>
        <xdr:cNvPr id="30" name="矢印: 右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/>
      </xdr:nvSpPr>
      <xdr:spPr>
        <a:xfrm>
          <a:off x="913871" y="3565260"/>
          <a:ext cx="2437200" cy="354541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050"/>
            <a:t>Ａ　自分自身に関する自己肯定感</a:t>
          </a:r>
        </a:p>
      </xdr:txBody>
    </xdr:sp>
    <xdr:clientData/>
  </xdr:twoCellAnchor>
  <xdr:twoCellAnchor>
    <xdr:from>
      <xdr:col>1</xdr:col>
      <xdr:colOff>23813</xdr:colOff>
      <xdr:row>6</xdr:row>
      <xdr:rowOff>166687</xdr:rowOff>
    </xdr:from>
    <xdr:to>
      <xdr:col>1</xdr:col>
      <xdr:colOff>378355</xdr:colOff>
      <xdr:row>21</xdr:row>
      <xdr:rowOff>92602</xdr:rowOff>
    </xdr:to>
    <xdr:sp macro="" textlink="">
      <xdr:nvSpPr>
        <xdr:cNvPr id="32" name="矢印: 上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/>
      </xdr:nvSpPr>
      <xdr:spPr>
        <a:xfrm>
          <a:off x="452438" y="1250156"/>
          <a:ext cx="354542" cy="2438134"/>
        </a:xfrm>
        <a:prstGeom prst="upArrow">
          <a:avLst/>
        </a:prstGeom>
        <a:solidFill>
          <a:srgbClr val="F0101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t"/>
        <a:lstStyle/>
        <a:p>
          <a:pPr algn="l"/>
          <a:r>
            <a:rPr kumimoji="1" lang="ja-JP" altLang="en-US" sz="1000"/>
            <a:t>　Ｂ　友達との関係を通した自己肯定感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341521</xdr:colOff>
      <xdr:row>3</xdr:row>
      <xdr:rowOff>8630</xdr:rowOff>
    </xdr:from>
    <xdr:to>
      <xdr:col>13</xdr:col>
      <xdr:colOff>335076</xdr:colOff>
      <xdr:row>5</xdr:row>
      <xdr:rowOff>547687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80928</xdr:colOff>
      <xdr:row>2</xdr:row>
      <xdr:rowOff>157985</xdr:rowOff>
    </xdr:from>
    <xdr:to>
      <xdr:col>13</xdr:col>
      <xdr:colOff>136071</xdr:colOff>
      <xdr:row>3</xdr:row>
      <xdr:rowOff>118382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8716928" y="697735"/>
          <a:ext cx="737768" cy="135022"/>
          <a:chOff x="6659981" y="344403"/>
          <a:chExt cx="569494" cy="303297"/>
        </a:xfrm>
      </xdr:grpSpPr>
      <xdr:sp macro="" textlink="">
        <xdr:nvSpPr>
          <xdr:cNvPr id="4" name="テキスト ボックス 10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6659981" y="344403"/>
            <a:ext cx="407569" cy="290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n =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" name="テキスト ボックス 10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6905625" y="361950"/>
            <a:ext cx="323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fld id="{379DDBD6-B050-4725-8A17-D6A2DA93E15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32</a:t>
            </a:fld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</xdr:col>
      <xdr:colOff>23632</xdr:colOff>
      <xdr:row>32</xdr:row>
      <xdr:rowOff>0</xdr:rowOff>
    </xdr:from>
    <xdr:to>
      <xdr:col>13</xdr:col>
      <xdr:colOff>13606</xdr:colOff>
      <xdr:row>32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35718</xdr:colOff>
      <xdr:row>34</xdr:row>
      <xdr:rowOff>233360</xdr:rowOff>
    </xdr:from>
    <xdr:to>
      <xdr:col>13</xdr:col>
      <xdr:colOff>523874</xdr:colOff>
      <xdr:row>51</xdr:row>
      <xdr:rowOff>107155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9</xdr:col>
      <xdr:colOff>500862</xdr:colOff>
      <xdr:row>45</xdr:row>
      <xdr:rowOff>231009</xdr:rowOff>
    </xdr:from>
    <xdr:ext cx="219163" cy="3207515"/>
    <xdr:sp macro="" textlink="#REF!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088987" y="20106509"/>
          <a:ext cx="219163" cy="3207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D4A8D50-A12F-4494-B737-CDEEDD7EE31F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自分の良いところを生かすことができる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10</xdr:col>
      <xdr:colOff>387405</xdr:colOff>
      <xdr:row>45</xdr:row>
      <xdr:rowOff>231010</xdr:rowOff>
    </xdr:from>
    <xdr:ext cx="219163" cy="2021031"/>
    <xdr:sp macro="" textlink="#REF!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658155" y="20106510"/>
          <a:ext cx="219163" cy="202103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89AB95AF-FF8C-4E9C-9B42-7F757914AB19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今の自分に満足だ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11</xdr:col>
      <xdr:colOff>273948</xdr:colOff>
      <xdr:row>45</xdr:row>
      <xdr:rowOff>231010</xdr:rowOff>
    </xdr:from>
    <xdr:ext cx="219163" cy="3159890"/>
    <xdr:sp macro="" textlink="#REF!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227323" y="20106510"/>
          <a:ext cx="219163" cy="315989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63331FC-657E-4770-80F5-B2FEA1A30020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自分の中にはいろいろな可能性がある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12</xdr:col>
      <xdr:colOff>160491</xdr:colOff>
      <xdr:row>45</xdr:row>
      <xdr:rowOff>231009</xdr:rowOff>
    </xdr:from>
    <xdr:ext cx="219163" cy="3245615"/>
    <xdr:sp macro="" textlink="#REF!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796491" y="20106509"/>
          <a:ext cx="219163" cy="32456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0B6AD64-5682-479E-A532-03047F75BCAC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自分の苦手なことを生かすことができる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8</xdr:col>
      <xdr:colOff>614319</xdr:colOff>
      <xdr:row>45</xdr:row>
      <xdr:rowOff>219103</xdr:rowOff>
    </xdr:from>
    <xdr:ext cx="219163" cy="2021031"/>
    <xdr:sp macro="" textlink="#REF!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519819" y="20094603"/>
          <a:ext cx="219163" cy="202103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7316B1D-826A-482A-A4A7-73126ECC6883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自分のことが好きだ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twoCellAnchor>
    <xdr:from>
      <xdr:col>8</xdr:col>
      <xdr:colOff>63500</xdr:colOff>
      <xdr:row>56</xdr:row>
      <xdr:rowOff>285750</xdr:rowOff>
    </xdr:from>
    <xdr:to>
      <xdr:col>13</xdr:col>
      <xdr:colOff>523875</xdr:colOff>
      <xdr:row>74</xdr:row>
      <xdr:rowOff>147410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47035</xdr:colOff>
      <xdr:row>45</xdr:row>
      <xdr:rowOff>231010</xdr:rowOff>
    </xdr:from>
    <xdr:ext cx="219163" cy="2104159"/>
    <xdr:sp macro="" textlink="#REF!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365660" y="20106510"/>
          <a:ext cx="219163" cy="2104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CCA687B-3354-491C-979D-0E645FCAA16B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自分のことが大切だ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9</xdr:col>
      <xdr:colOff>456321</xdr:colOff>
      <xdr:row>67</xdr:row>
      <xdr:rowOff>277633</xdr:rowOff>
    </xdr:from>
    <xdr:ext cx="219163" cy="3293184"/>
    <xdr:sp macro="" textlink="#REF!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044446" y="27646133"/>
          <a:ext cx="219163" cy="329318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125D9B85-9D3C-4EA4-88F0-86A75B6D0529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友達の意見を素直に聞くことができる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10</xdr:col>
      <xdr:colOff>353979</xdr:colOff>
      <xdr:row>67</xdr:row>
      <xdr:rowOff>277633</xdr:rowOff>
    </xdr:from>
    <xdr:ext cx="219163" cy="2483928"/>
    <xdr:sp macro="" textlink="#REF!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624729" y="27646133"/>
          <a:ext cx="219163" cy="248392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200D2D2-4C6B-4138-980E-EFF7E398A9E8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友達の役に立っていると思う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11</xdr:col>
      <xdr:colOff>251637</xdr:colOff>
      <xdr:row>67</xdr:row>
      <xdr:rowOff>277633</xdr:rowOff>
    </xdr:from>
    <xdr:ext cx="219163" cy="2664534"/>
    <xdr:sp macro="" textlink="#REF!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205012" y="27646133"/>
          <a:ext cx="219163" cy="26645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39AA0A1-8AB4-40C4-9792-C97A4870C1DC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友達から信頼されていると思う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12</xdr:col>
      <xdr:colOff>149295</xdr:colOff>
      <xdr:row>67</xdr:row>
      <xdr:rowOff>277633</xdr:rowOff>
    </xdr:from>
    <xdr:ext cx="219163" cy="2559759"/>
    <xdr:sp macro="" textlink="#REF!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785295" y="27646133"/>
          <a:ext cx="219163" cy="25597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DD3023D-81A1-4C7F-87BD-393BA937215C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友達と一緒にいると安心できる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8</xdr:col>
      <xdr:colOff>558663</xdr:colOff>
      <xdr:row>67</xdr:row>
      <xdr:rowOff>277633</xdr:rowOff>
    </xdr:from>
    <xdr:ext cx="219163" cy="2021031"/>
    <xdr:sp macro="" textlink="#REF!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464163" y="27646133"/>
          <a:ext cx="219163" cy="202103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1C801217-DF05-4A3A-B067-5E0097F2D6EC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友達を信頼している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13</xdr:col>
      <xdr:colOff>46955</xdr:colOff>
      <xdr:row>67</xdr:row>
      <xdr:rowOff>277633</xdr:rowOff>
    </xdr:from>
    <xdr:ext cx="219163" cy="2464509"/>
    <xdr:sp macro="" textlink="#REF!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365580" y="27646133"/>
          <a:ext cx="219163" cy="24645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D05C371-CDC3-481D-8F0A-4E383414C1A9}" type="TxLink"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友達に支えられていると思う</a:t>
          </a:fld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twoCellAnchor>
    <xdr:from>
      <xdr:col>4</xdr:col>
      <xdr:colOff>341521</xdr:colOff>
      <xdr:row>8</xdr:row>
      <xdr:rowOff>8630</xdr:rowOff>
    </xdr:from>
    <xdr:to>
      <xdr:col>13</xdr:col>
      <xdr:colOff>335076</xdr:colOff>
      <xdr:row>10</xdr:row>
      <xdr:rowOff>571500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80928</xdr:colOff>
      <xdr:row>7</xdr:row>
      <xdr:rowOff>157985</xdr:rowOff>
    </xdr:from>
    <xdr:to>
      <xdr:col>13</xdr:col>
      <xdr:colOff>136071</xdr:colOff>
      <xdr:row>8</xdr:row>
      <xdr:rowOff>118382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8716928" y="3269485"/>
          <a:ext cx="737768" cy="135022"/>
          <a:chOff x="6659981" y="344403"/>
          <a:chExt cx="569494" cy="303297"/>
        </a:xfrm>
      </xdr:grpSpPr>
      <xdr:sp macro="" textlink="">
        <xdr:nvSpPr>
          <xdr:cNvPr id="23" name="テキスト ボックス 10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6659981" y="344403"/>
            <a:ext cx="407569" cy="290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n =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4" name="テキスト ボックス 10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6905625" y="361950"/>
            <a:ext cx="323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fld id="{379DDBD6-B050-4725-8A17-D6A2DA93E15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32</a:t>
            </a:fld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</xdr:col>
      <xdr:colOff>341521</xdr:colOff>
      <xdr:row>14</xdr:row>
      <xdr:rowOff>8630</xdr:rowOff>
    </xdr:from>
    <xdr:to>
      <xdr:col>13</xdr:col>
      <xdr:colOff>335076</xdr:colOff>
      <xdr:row>16</xdr:row>
      <xdr:rowOff>583406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80928</xdr:colOff>
      <xdr:row>13</xdr:row>
      <xdr:rowOff>157985</xdr:rowOff>
    </xdr:from>
    <xdr:to>
      <xdr:col>13</xdr:col>
      <xdr:colOff>136071</xdr:colOff>
      <xdr:row>14</xdr:row>
      <xdr:rowOff>118382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8716928" y="6079360"/>
          <a:ext cx="737768" cy="135022"/>
          <a:chOff x="6659981" y="344403"/>
          <a:chExt cx="569494" cy="303297"/>
        </a:xfrm>
      </xdr:grpSpPr>
      <xdr:sp macro="" textlink="">
        <xdr:nvSpPr>
          <xdr:cNvPr id="27" name="テキスト ボックス 1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6659981" y="344403"/>
            <a:ext cx="407569" cy="290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n =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8" name="テキスト ボックス 10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6905625" y="361950"/>
            <a:ext cx="323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fld id="{379DDBD6-B050-4725-8A17-D6A2DA93E15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32</a:t>
            </a:fld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</xdr:col>
      <xdr:colOff>341521</xdr:colOff>
      <xdr:row>19</xdr:row>
      <xdr:rowOff>8630</xdr:rowOff>
    </xdr:from>
    <xdr:to>
      <xdr:col>13</xdr:col>
      <xdr:colOff>335076</xdr:colOff>
      <xdr:row>21</xdr:row>
      <xdr:rowOff>607218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80928</xdr:colOff>
      <xdr:row>18</xdr:row>
      <xdr:rowOff>157985</xdr:rowOff>
    </xdr:from>
    <xdr:to>
      <xdr:col>13</xdr:col>
      <xdr:colOff>136071</xdr:colOff>
      <xdr:row>19</xdr:row>
      <xdr:rowOff>118382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8716928" y="8651110"/>
          <a:ext cx="737768" cy="135022"/>
          <a:chOff x="6659981" y="344403"/>
          <a:chExt cx="569494" cy="303297"/>
        </a:xfrm>
      </xdr:grpSpPr>
      <xdr:sp macro="" textlink="">
        <xdr:nvSpPr>
          <xdr:cNvPr id="31" name="テキスト ボックス 1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6659981" y="344403"/>
            <a:ext cx="407569" cy="290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n =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2" name="テキスト ボックス 10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 txBox="1"/>
        </xdr:nvSpPr>
        <xdr:spPr>
          <a:xfrm>
            <a:off x="6905625" y="361950"/>
            <a:ext cx="323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fld id="{379DDBD6-B050-4725-8A17-D6A2DA93E15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32</a:t>
            </a:fld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</xdr:col>
      <xdr:colOff>341521</xdr:colOff>
      <xdr:row>24</xdr:row>
      <xdr:rowOff>8630</xdr:rowOff>
    </xdr:from>
    <xdr:to>
      <xdr:col>13</xdr:col>
      <xdr:colOff>335076</xdr:colOff>
      <xdr:row>26</xdr:row>
      <xdr:rowOff>607218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80928</xdr:colOff>
      <xdr:row>23</xdr:row>
      <xdr:rowOff>157985</xdr:rowOff>
    </xdr:from>
    <xdr:to>
      <xdr:col>13</xdr:col>
      <xdr:colOff>136071</xdr:colOff>
      <xdr:row>24</xdr:row>
      <xdr:rowOff>118382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8716928" y="11222860"/>
          <a:ext cx="737768" cy="135022"/>
          <a:chOff x="6659981" y="344403"/>
          <a:chExt cx="569494" cy="303297"/>
        </a:xfrm>
      </xdr:grpSpPr>
      <xdr:sp macro="" textlink="">
        <xdr:nvSpPr>
          <xdr:cNvPr id="35" name="テキスト ボックス 1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 txBox="1"/>
        </xdr:nvSpPr>
        <xdr:spPr>
          <a:xfrm>
            <a:off x="6659981" y="344403"/>
            <a:ext cx="407569" cy="290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n =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6" name="テキスト ボックス 10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 txBox="1"/>
        </xdr:nvSpPr>
        <xdr:spPr>
          <a:xfrm>
            <a:off x="6905625" y="361950"/>
            <a:ext cx="323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fld id="{379DDBD6-B050-4725-8A17-D6A2DA93E15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32</a:t>
            </a:fld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</xdr:col>
      <xdr:colOff>377241</xdr:colOff>
      <xdr:row>28</xdr:row>
      <xdr:rowOff>151503</xdr:rowOff>
    </xdr:from>
    <xdr:to>
      <xdr:col>13</xdr:col>
      <xdr:colOff>370796</xdr:colOff>
      <xdr:row>31</xdr:row>
      <xdr:rowOff>583406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80928</xdr:colOff>
      <xdr:row>28</xdr:row>
      <xdr:rowOff>157985</xdr:rowOff>
    </xdr:from>
    <xdr:to>
      <xdr:col>13</xdr:col>
      <xdr:colOff>136071</xdr:colOff>
      <xdr:row>29</xdr:row>
      <xdr:rowOff>118382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8716928" y="13794610"/>
          <a:ext cx="737768" cy="135022"/>
          <a:chOff x="6659981" y="344403"/>
          <a:chExt cx="569494" cy="303297"/>
        </a:xfrm>
      </xdr:grpSpPr>
      <xdr:sp macro="" textlink="">
        <xdr:nvSpPr>
          <xdr:cNvPr id="39" name="テキスト ボックス 10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 txBox="1"/>
        </xdr:nvSpPr>
        <xdr:spPr>
          <a:xfrm>
            <a:off x="6659981" y="344403"/>
            <a:ext cx="407569" cy="290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n =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0" name="テキスト ボックス 10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6905625" y="361950"/>
            <a:ext cx="323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fld id="{379DDBD6-B050-4725-8A17-D6A2DA93E15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/>
              <a:t>32</a:t>
            </a:fld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0.8898</cdr:x>
      <cdr:y>0.7909</cdr:y>
    </cdr:from>
    <cdr:to>
      <cdr:x>1</cdr:x>
      <cdr:y>0.91357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4228759" y="1544721"/>
          <a:ext cx="523715" cy="239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0.88933</cdr:x>
      <cdr:y>0.78385</cdr:y>
    </cdr:from>
    <cdr:to>
      <cdr:x>1</cdr:x>
      <cdr:y>0.90703</cdr:y>
    </cdr:to>
    <cdr:sp macro="" textlink="">
      <cdr:nvSpPr>
        <cdr:cNvPr id="5" name="テキスト ボックス 10"/>
        <cdr:cNvSpPr txBox="1"/>
      </cdr:nvSpPr>
      <cdr:spPr>
        <a:xfrm xmlns:a="http://schemas.openxmlformats.org/drawingml/2006/main">
          <a:off x="4208706" y="1524669"/>
          <a:ext cx="523715" cy="239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0.8898</cdr:x>
      <cdr:y>0.7909</cdr:y>
    </cdr:from>
    <cdr:to>
      <cdr:x>1</cdr:x>
      <cdr:y>0.91357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4228759" y="1544721"/>
          <a:ext cx="523715" cy="239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0.8898</cdr:x>
      <cdr:y>0.7909</cdr:y>
    </cdr:from>
    <cdr:to>
      <cdr:x>1</cdr:x>
      <cdr:y>0.91357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4228759" y="1544721"/>
          <a:ext cx="523715" cy="239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0.8898</cdr:x>
      <cdr:y>0.7909</cdr:y>
    </cdr:from>
    <cdr:to>
      <cdr:x>1</cdr:x>
      <cdr:y>0.91357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4228759" y="1544721"/>
          <a:ext cx="523715" cy="239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0.8898</cdr:x>
      <cdr:y>0.7909</cdr:y>
    </cdr:from>
    <cdr:to>
      <cdr:x>1</cdr:x>
      <cdr:y>0.91357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4228759" y="1544721"/>
          <a:ext cx="523715" cy="239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0.8898</cdr:x>
      <cdr:y>0.7909</cdr:y>
    </cdr:from>
    <cdr:to>
      <cdr:x>1</cdr:x>
      <cdr:y>0.91357</cdr:y>
    </cdr:to>
    <cdr:sp macro="" textlink="">
      <cdr:nvSpPr>
        <cdr:cNvPr id="3" name="テキスト ボックス 10"/>
        <cdr:cNvSpPr txBox="1"/>
      </cdr:nvSpPr>
      <cdr:spPr>
        <a:xfrm xmlns:a="http://schemas.openxmlformats.org/drawingml/2006/main">
          <a:off x="4228759" y="1544721"/>
          <a:ext cx="523715" cy="239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2"/>
  <sheetViews>
    <sheetView tabSelected="1" view="pageBreakPreview" zoomScale="80" zoomScaleNormal="100" zoomScaleSheetLayoutView="80" workbookViewId="0">
      <selection activeCell="O34" sqref="O34"/>
    </sheetView>
  </sheetViews>
  <sheetFormatPr defaultRowHeight="13.5"/>
  <cols>
    <col min="7" max="7" width="10.75" customWidth="1"/>
  </cols>
  <sheetData>
    <row r="1" spans="1:16" ht="24">
      <c r="A1" s="347" t="s">
        <v>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3" spans="1:16">
      <c r="A3" s="346" t="s">
        <v>71</v>
      </c>
      <c r="B3" s="346"/>
      <c r="C3" s="346"/>
      <c r="D3" s="346"/>
      <c r="E3" s="346"/>
    </row>
    <row r="4" spans="1:16" ht="13.5" customHeight="1">
      <c r="A4" s="348" t="s">
        <v>125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50"/>
    </row>
    <row r="5" spans="1:16">
      <c r="A5" s="343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51"/>
    </row>
    <row r="6" spans="1:16">
      <c r="A6" s="352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4"/>
    </row>
    <row r="8" spans="1:16">
      <c r="A8" s="346" t="s">
        <v>72</v>
      </c>
      <c r="B8" s="346"/>
      <c r="C8" s="346"/>
      <c r="D8" s="346"/>
      <c r="E8" s="346"/>
    </row>
    <row r="9" spans="1:16">
      <c r="A9" s="348" t="s">
        <v>117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"/>
      <c r="P9" s="74"/>
    </row>
    <row r="10" spans="1:16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7"/>
      <c r="P10" s="75"/>
    </row>
    <row r="11" spans="1:16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7"/>
      <c r="P11" s="75"/>
    </row>
    <row r="12" spans="1:16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7"/>
      <c r="P12" s="75"/>
    </row>
    <row r="13" spans="1:16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7"/>
      <c r="P13" s="75"/>
    </row>
    <row r="14" spans="1:16">
      <c r="A14" s="194"/>
      <c r="B14" s="195"/>
      <c r="C14" s="195"/>
      <c r="D14" s="195"/>
      <c r="E14" s="195"/>
      <c r="F14" s="187"/>
      <c r="G14" s="187"/>
      <c r="H14" s="187"/>
      <c r="I14" s="187"/>
      <c r="J14" s="187"/>
      <c r="K14" s="187"/>
      <c r="L14" s="187"/>
      <c r="M14" s="187"/>
      <c r="N14" s="187"/>
      <c r="O14" s="7"/>
      <c r="P14" s="75"/>
    </row>
    <row r="15" spans="1:16">
      <c r="A15" s="8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5"/>
    </row>
    <row r="16" spans="1:16">
      <c r="A16" s="8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5"/>
    </row>
    <row r="17" spans="1:16">
      <c r="A17" s="8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5"/>
    </row>
    <row r="18" spans="1:16">
      <c r="A18" s="8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5"/>
    </row>
    <row r="19" spans="1:16">
      <c r="A19" s="86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7"/>
      <c r="P19" s="75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346" t="s">
        <v>73</v>
      </c>
      <c r="B21" s="346"/>
      <c r="C21" s="346"/>
      <c r="D21" s="346"/>
      <c r="E21" s="346"/>
    </row>
    <row r="22" spans="1:16">
      <c r="A22" s="342" t="s">
        <v>102</v>
      </c>
      <c r="B22" s="336"/>
      <c r="C22" s="336"/>
      <c r="D22" s="336"/>
      <c r="E22" s="336"/>
      <c r="F22" s="336"/>
      <c r="G22" s="336"/>
      <c r="H22" s="3"/>
      <c r="I22" s="336" t="s">
        <v>94</v>
      </c>
      <c r="J22" s="336"/>
      <c r="K22" s="336"/>
      <c r="L22" s="336"/>
      <c r="M22" s="336"/>
      <c r="N22" s="3"/>
      <c r="O22" s="3"/>
      <c r="P22" s="74"/>
    </row>
    <row r="23" spans="1:16" ht="13.5" customHeight="1">
      <c r="A23" s="337"/>
      <c r="B23" s="338"/>
      <c r="C23" s="338"/>
      <c r="D23" s="338"/>
      <c r="E23" s="338"/>
      <c r="F23" s="107"/>
      <c r="G23" s="107"/>
      <c r="H23" s="107"/>
      <c r="I23" s="107"/>
      <c r="J23" s="107"/>
      <c r="K23" s="107"/>
      <c r="L23" s="107"/>
      <c r="M23" s="107"/>
      <c r="N23" s="107"/>
      <c r="O23" s="7"/>
      <c r="P23" s="75"/>
    </row>
    <row r="24" spans="1:16">
      <c r="A24" s="328" t="s">
        <v>103</v>
      </c>
      <c r="B24" s="329"/>
      <c r="C24" s="329"/>
      <c r="D24" s="329"/>
      <c r="E24" s="329"/>
      <c r="F24" s="329"/>
      <c r="G24" s="330"/>
      <c r="H24" s="4"/>
      <c r="I24" s="4"/>
      <c r="J24" s="4"/>
      <c r="K24" s="4"/>
      <c r="L24" s="4"/>
      <c r="M24" s="4"/>
      <c r="N24" s="4"/>
      <c r="O24" s="7"/>
      <c r="P24" s="75"/>
    </row>
    <row r="25" spans="1:16" ht="13.5" customHeight="1">
      <c r="A25" s="343" t="s">
        <v>118</v>
      </c>
      <c r="B25" s="344"/>
      <c r="C25" s="344"/>
      <c r="D25" s="344"/>
      <c r="E25" s="344"/>
      <c r="F25" s="344"/>
      <c r="G25" s="345"/>
      <c r="H25" s="4"/>
      <c r="I25" s="4"/>
      <c r="J25" s="4"/>
      <c r="K25" s="4"/>
      <c r="L25" s="4"/>
      <c r="M25" s="4"/>
      <c r="N25" s="4"/>
      <c r="O25" s="7"/>
      <c r="P25" s="75"/>
    </row>
    <row r="26" spans="1:16">
      <c r="A26" s="343" t="s">
        <v>124</v>
      </c>
      <c r="B26" s="344"/>
      <c r="C26" s="344"/>
      <c r="D26" s="344"/>
      <c r="E26" s="344"/>
      <c r="F26" s="344"/>
      <c r="G26" s="345"/>
      <c r="H26" s="4"/>
      <c r="I26" s="4"/>
      <c r="J26" s="4"/>
      <c r="K26" s="4"/>
      <c r="L26" s="4"/>
      <c r="M26" s="4"/>
      <c r="N26" s="4"/>
      <c r="O26" s="7"/>
      <c r="P26" s="75"/>
    </row>
    <row r="27" spans="1:16">
      <c r="A27" s="311"/>
      <c r="B27" s="309"/>
      <c r="C27" s="309"/>
      <c r="D27" s="309"/>
      <c r="E27" s="309"/>
      <c r="F27" s="309"/>
      <c r="G27" s="310"/>
      <c r="H27" s="4"/>
      <c r="I27" s="4"/>
      <c r="J27" s="4"/>
      <c r="K27" s="4"/>
      <c r="L27" s="4"/>
      <c r="M27" s="4"/>
      <c r="N27" s="4"/>
      <c r="O27" s="7"/>
      <c r="P27" s="75"/>
    </row>
    <row r="28" spans="1:16">
      <c r="A28" s="334"/>
      <c r="B28" s="335"/>
      <c r="C28" s="335"/>
      <c r="D28" s="335"/>
      <c r="E28" s="335"/>
      <c r="F28" s="335"/>
      <c r="G28" s="335"/>
      <c r="H28" s="7"/>
      <c r="I28" s="7"/>
      <c r="J28" s="7"/>
      <c r="K28" s="7"/>
      <c r="L28" s="7"/>
      <c r="M28" s="7"/>
      <c r="N28" s="7"/>
      <c r="O28" s="7"/>
      <c r="P28" s="75"/>
    </row>
    <row r="29" spans="1:16">
      <c r="A29" s="8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5"/>
    </row>
    <row r="30" spans="1:16">
      <c r="A30" s="328" t="s">
        <v>100</v>
      </c>
      <c r="B30" s="329"/>
      <c r="C30" s="329"/>
      <c r="D30" s="329"/>
      <c r="E30" s="329"/>
      <c r="F30" s="329"/>
      <c r="G30" s="330"/>
      <c r="H30" s="7"/>
      <c r="I30" s="7"/>
      <c r="J30" s="7"/>
      <c r="K30" s="7"/>
      <c r="L30" s="7"/>
      <c r="M30" s="7"/>
      <c r="N30" s="7"/>
      <c r="O30" s="7"/>
      <c r="P30" s="75"/>
    </row>
    <row r="31" spans="1:16">
      <c r="A31" s="339" t="s">
        <v>119</v>
      </c>
      <c r="B31" s="340"/>
      <c r="C31" s="340"/>
      <c r="D31" s="340"/>
      <c r="E31" s="340"/>
      <c r="F31" s="340"/>
      <c r="G31" s="341"/>
      <c r="H31" s="7"/>
      <c r="I31" s="7"/>
      <c r="J31" s="7"/>
      <c r="K31" s="7"/>
      <c r="L31" s="7"/>
      <c r="M31" s="7"/>
      <c r="N31" s="7"/>
      <c r="O31" s="7"/>
      <c r="P31" s="75"/>
    </row>
    <row r="32" spans="1:16">
      <c r="A32" s="339" t="s">
        <v>126</v>
      </c>
      <c r="B32" s="340"/>
      <c r="C32" s="340"/>
      <c r="D32" s="340"/>
      <c r="E32" s="340"/>
      <c r="F32" s="340"/>
      <c r="G32" s="341"/>
      <c r="H32" s="7"/>
      <c r="I32" s="7"/>
      <c r="J32" s="7"/>
      <c r="K32" s="7"/>
      <c r="L32" s="7"/>
      <c r="M32" s="7"/>
      <c r="N32" s="7"/>
      <c r="O32" s="7"/>
      <c r="P32" s="75"/>
    </row>
    <row r="33" spans="1:16">
      <c r="A33" s="331" t="s">
        <v>120</v>
      </c>
      <c r="B33" s="332"/>
      <c r="C33" s="332"/>
      <c r="D33" s="332"/>
      <c r="E33" s="332"/>
      <c r="F33" s="332"/>
      <c r="G33" s="333"/>
      <c r="H33" s="7"/>
      <c r="I33" s="7"/>
      <c r="J33" s="7"/>
      <c r="K33" s="7"/>
      <c r="L33" s="7"/>
      <c r="M33" s="7"/>
      <c r="N33" s="7"/>
      <c r="O33" s="7"/>
      <c r="P33" s="75"/>
    </row>
    <row r="34" spans="1:16">
      <c r="A34" s="88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5"/>
    </row>
    <row r="35" spans="1:16">
      <c r="A35" s="88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5"/>
    </row>
    <row r="36" spans="1:16">
      <c r="A36" s="328" t="s">
        <v>101</v>
      </c>
      <c r="B36" s="329"/>
      <c r="C36" s="329"/>
      <c r="D36" s="329"/>
      <c r="E36" s="329"/>
      <c r="F36" s="329"/>
      <c r="G36" s="330"/>
      <c r="H36" s="7"/>
      <c r="I36" s="7"/>
      <c r="J36" s="7"/>
      <c r="K36" s="7"/>
      <c r="L36" s="7"/>
      <c r="M36" s="7"/>
      <c r="N36" s="7"/>
      <c r="O36" s="7"/>
      <c r="P36" s="75"/>
    </row>
    <row r="37" spans="1:16">
      <c r="A37" s="339" t="s">
        <v>121</v>
      </c>
      <c r="B37" s="340"/>
      <c r="C37" s="340"/>
      <c r="D37" s="340"/>
      <c r="E37" s="340"/>
      <c r="F37" s="340"/>
      <c r="G37" s="341"/>
      <c r="H37" s="7"/>
      <c r="I37" s="7"/>
      <c r="J37" s="7"/>
      <c r="K37" s="7"/>
      <c r="L37" s="7"/>
      <c r="M37" s="7"/>
      <c r="N37" s="7"/>
      <c r="O37" s="7"/>
      <c r="P37" s="75"/>
    </row>
    <row r="38" spans="1:16">
      <c r="A38" s="339" t="s">
        <v>122</v>
      </c>
      <c r="B38" s="340"/>
      <c r="C38" s="340"/>
      <c r="D38" s="340"/>
      <c r="E38" s="340"/>
      <c r="F38" s="340"/>
      <c r="G38" s="341"/>
      <c r="H38" s="7"/>
      <c r="I38" s="7"/>
      <c r="J38" s="7"/>
      <c r="K38" s="7"/>
      <c r="L38" s="7"/>
      <c r="M38" s="7"/>
      <c r="N38" s="7"/>
      <c r="O38" s="7"/>
      <c r="P38" s="75"/>
    </row>
    <row r="39" spans="1:16">
      <c r="A39" s="331" t="s">
        <v>123</v>
      </c>
      <c r="B39" s="332"/>
      <c r="C39" s="332"/>
      <c r="D39" s="332"/>
      <c r="E39" s="332"/>
      <c r="F39" s="332"/>
      <c r="G39" s="333"/>
      <c r="H39" s="7"/>
      <c r="I39" s="7"/>
      <c r="J39" s="7"/>
      <c r="K39" s="7"/>
      <c r="L39" s="7"/>
      <c r="M39" s="7"/>
      <c r="N39" s="7"/>
      <c r="O39" s="7"/>
      <c r="P39" s="75"/>
    </row>
    <row r="40" spans="1:16">
      <c r="A40" s="8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5"/>
    </row>
    <row r="41" spans="1:16">
      <c r="A41" s="88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5"/>
    </row>
    <row r="42" spans="1:16">
      <c r="A42" s="86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76"/>
    </row>
  </sheetData>
  <sheetProtection algorithmName="SHA-512" hashValue="bEFK4cauQzMfm6hMXrZvGjNWaj73HmJI4GHuy2F6oNg+kH27LcFfcTss3M3Jmfa0tqJTC0FhskyIHcn6aFXjYg==" saltValue="8N2DLDMJyRR6xwk6hUiEkg==" spinCount="100000" sheet="1" objects="1" scenarios="1" selectLockedCells="1" selectUnlockedCells="1"/>
  <mergeCells count="21">
    <mergeCell ref="A21:E21"/>
    <mergeCell ref="A1:P1"/>
    <mergeCell ref="A3:E3"/>
    <mergeCell ref="A4:P6"/>
    <mergeCell ref="A8:E8"/>
    <mergeCell ref="A9:N13"/>
    <mergeCell ref="A36:G36"/>
    <mergeCell ref="A39:G39"/>
    <mergeCell ref="A28:G28"/>
    <mergeCell ref="A24:G24"/>
    <mergeCell ref="I22:M22"/>
    <mergeCell ref="A23:E23"/>
    <mergeCell ref="A37:G37"/>
    <mergeCell ref="A38:G38"/>
    <mergeCell ref="A22:G22"/>
    <mergeCell ref="A32:G32"/>
    <mergeCell ref="A30:G30"/>
    <mergeCell ref="A31:G31"/>
    <mergeCell ref="A33:G33"/>
    <mergeCell ref="A25:G25"/>
    <mergeCell ref="A26:G26"/>
  </mergeCells>
  <phoneticPr fontId="1"/>
  <pageMargins left="0.27559055118110237" right="0.11811023622047245" top="0.59055118110236227" bottom="0.27559055118110237" header="0.31496062992125984" footer="0.19685039370078741"/>
  <pageSetup paperSize="9" orientation="landscape" r:id="rId1"/>
  <headerFooter alignWithMargins="0">
    <oddHeader>&amp;C&amp;9　&amp;R&amp;8平成30年度　佐賀県教育センター　小・中・高等学校教育相談</oddHeader>
    <oddFooter>&amp;C「あなたのよかとこSAGAシート（自己肯定感チェックシート）」集計ツールの使用方法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AF43"/>
  <sheetViews>
    <sheetView view="pageBreakPreview" zoomScale="80" zoomScaleNormal="50" zoomScaleSheetLayoutView="80" workbookViewId="0">
      <selection activeCell="M38" sqref="M38"/>
    </sheetView>
  </sheetViews>
  <sheetFormatPr defaultRowHeight="13.5"/>
  <cols>
    <col min="1" max="1" width="5.625" customWidth="1"/>
    <col min="5" max="9" width="5.625" customWidth="1"/>
    <col min="10" max="10" width="3.625" customWidth="1"/>
    <col min="11" max="11" width="5.625" customWidth="1"/>
    <col min="12" max="13" width="5.75" customWidth="1"/>
  </cols>
  <sheetData>
    <row r="1" spans="1:32" ht="14.25" customHeight="1">
      <c r="A1" s="517" t="s">
        <v>93</v>
      </c>
      <c r="B1" s="518"/>
      <c r="C1" s="445" t="s">
        <v>40</v>
      </c>
      <c r="D1" s="445"/>
      <c r="E1" s="167"/>
      <c r="F1" s="188">
        <f>'入力シート（フォローアップ）'!O1</f>
        <v>0</v>
      </c>
      <c r="G1" s="167" t="s">
        <v>26</v>
      </c>
      <c r="H1" s="188">
        <f>'入力シート（フォローアップ）'!Q1</f>
        <v>0</v>
      </c>
      <c r="I1" s="445" t="s">
        <v>45</v>
      </c>
      <c r="J1" s="446"/>
      <c r="M1" s="431" t="s">
        <v>92</v>
      </c>
      <c r="N1" s="432"/>
      <c r="O1" s="432"/>
      <c r="P1" s="432"/>
      <c r="Q1" s="432"/>
      <c r="R1" s="432"/>
      <c r="S1" s="432"/>
      <c r="T1" s="432"/>
      <c r="U1" s="433"/>
      <c r="V1" s="183"/>
      <c r="W1" s="183"/>
      <c r="X1" s="183"/>
      <c r="Y1" s="183"/>
      <c r="Z1" s="183"/>
      <c r="AA1" s="183"/>
      <c r="AB1" s="183"/>
      <c r="AC1" s="183"/>
    </row>
    <row r="2" spans="1:32" ht="14.25" customHeight="1">
      <c r="A2" s="442" t="s">
        <v>53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1" t="s">
        <v>95</v>
      </c>
      <c r="N2" s="441"/>
      <c r="O2" s="441"/>
      <c r="P2" s="441"/>
      <c r="Q2" s="178"/>
      <c r="R2" s="184" t="s">
        <v>97</v>
      </c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</row>
    <row r="3" spans="1:32" ht="14.25" customHeight="1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32" ht="14.25">
      <c r="B4" s="431" t="s">
        <v>49</v>
      </c>
      <c r="C4" s="432"/>
      <c r="D4" s="432"/>
      <c r="E4" s="432"/>
      <c r="F4" s="432"/>
      <c r="G4" s="432"/>
      <c r="H4" s="432"/>
      <c r="I4" s="432"/>
      <c r="J4" s="432"/>
      <c r="K4" s="433"/>
    </row>
    <row r="8" spans="1:32">
      <c r="I8" s="51"/>
      <c r="J8" s="51"/>
      <c r="K8" s="51"/>
      <c r="L8" s="51"/>
      <c r="M8" s="51"/>
      <c r="N8" s="51"/>
    </row>
    <row r="9" spans="1:32">
      <c r="K9" s="51"/>
      <c r="L9" s="51"/>
      <c r="M9" s="51"/>
      <c r="N9" s="51"/>
      <c r="O9" s="51"/>
      <c r="P9" s="51"/>
    </row>
    <row r="10" spans="1:32">
      <c r="K10" s="51"/>
      <c r="L10" s="51"/>
      <c r="M10" s="51"/>
      <c r="N10" s="51"/>
      <c r="O10" s="51"/>
      <c r="P10" s="51"/>
    </row>
    <row r="11" spans="1:32">
      <c r="K11" s="51"/>
      <c r="L11" s="51"/>
      <c r="M11" s="51"/>
      <c r="N11" s="51"/>
      <c r="O11" s="51"/>
      <c r="P11" s="51"/>
    </row>
    <row r="12" spans="1:32" ht="14.25">
      <c r="B12" s="312"/>
      <c r="C12" s="179"/>
      <c r="D12" s="179"/>
      <c r="E12" s="179"/>
      <c r="F12" s="434" t="s">
        <v>46</v>
      </c>
      <c r="G12" s="435"/>
      <c r="H12" s="435" t="s">
        <v>51</v>
      </c>
      <c r="I12" s="436"/>
      <c r="K12" s="51"/>
      <c r="N12" s="51"/>
      <c r="O12" s="51"/>
      <c r="P12" s="51"/>
    </row>
    <row r="13" spans="1:32" ht="14.25">
      <c r="A13" s="177"/>
      <c r="B13" s="437" t="s">
        <v>52</v>
      </c>
      <c r="C13" s="409"/>
      <c r="D13" s="409"/>
      <c r="E13" s="438"/>
      <c r="F13" s="439" t="e">
        <f>'入力シート（フォローアップ）'!AZ5</f>
        <v>#DIV/0!</v>
      </c>
      <c r="G13" s="408"/>
      <c r="H13" s="408" t="e">
        <f>'入力シート（フォローアップ）'!AZ50</f>
        <v>#DIV/0!</v>
      </c>
      <c r="I13" s="440"/>
      <c r="J13" s="177"/>
      <c r="K13" s="177"/>
      <c r="L13" s="177"/>
      <c r="M13" s="112"/>
    </row>
    <row r="14" spans="1:32" ht="14.25">
      <c r="B14" s="419" t="s">
        <v>85</v>
      </c>
      <c r="C14" s="420"/>
      <c r="D14" s="420"/>
      <c r="E14" s="420"/>
      <c r="F14" s="423" t="e">
        <f>'入力シート（フォローアップ）'!BG5</f>
        <v>#DIV/0!</v>
      </c>
      <c r="G14" s="421"/>
      <c r="H14" s="421" t="e">
        <f>'入力シート（フォローアップ）'!BG50</f>
        <v>#DIV/0!</v>
      </c>
      <c r="I14" s="422"/>
    </row>
    <row r="15" spans="1:32">
      <c r="X15" s="7"/>
      <c r="Y15" s="7"/>
      <c r="Z15" s="7"/>
      <c r="AA15" s="7"/>
      <c r="AB15" s="7"/>
      <c r="AC15" s="7"/>
      <c r="AD15" s="7"/>
      <c r="AE15" s="7"/>
      <c r="AF15" s="7"/>
    </row>
    <row r="16" spans="1:32" ht="14.25">
      <c r="B16" s="431" t="s">
        <v>50</v>
      </c>
      <c r="C16" s="432"/>
      <c r="D16" s="432"/>
      <c r="E16" s="432"/>
      <c r="F16" s="432"/>
      <c r="G16" s="432"/>
      <c r="H16" s="432"/>
      <c r="I16" s="432"/>
      <c r="J16" s="432"/>
      <c r="K16" s="433"/>
      <c r="X16" s="7"/>
      <c r="Y16" s="7"/>
      <c r="Z16" s="7"/>
      <c r="AA16" s="7"/>
      <c r="AB16" s="7"/>
      <c r="AC16" s="7"/>
      <c r="AD16" s="7"/>
      <c r="AE16" s="7"/>
      <c r="AF16" s="7"/>
    </row>
    <row r="17" spans="2:32">
      <c r="B17" s="51"/>
      <c r="C17" s="51"/>
      <c r="D17" s="51"/>
      <c r="E17" s="51"/>
      <c r="F17" s="51"/>
      <c r="G17" s="51"/>
      <c r="H17" s="51"/>
      <c r="I17" s="51"/>
      <c r="J17" s="51"/>
      <c r="K17" s="51"/>
      <c r="X17" s="7"/>
      <c r="Y17" s="7"/>
      <c r="Z17" s="7"/>
      <c r="AA17" s="7"/>
      <c r="AB17" s="7"/>
      <c r="AC17" s="7"/>
      <c r="AD17" s="7"/>
      <c r="AE17" s="7"/>
      <c r="AF17" s="7"/>
    </row>
    <row r="18" spans="2:32">
      <c r="B18" s="51"/>
      <c r="C18" s="51"/>
      <c r="D18" s="51"/>
      <c r="E18" s="51"/>
      <c r="F18" s="51"/>
      <c r="G18" s="51"/>
      <c r="H18" s="51"/>
      <c r="I18" s="51"/>
      <c r="J18" s="51"/>
      <c r="K18" s="51"/>
      <c r="X18" s="7"/>
      <c r="Y18" s="7"/>
      <c r="Z18" s="7"/>
      <c r="AA18" s="7"/>
      <c r="AB18" s="7"/>
      <c r="AC18" s="7"/>
      <c r="AD18" s="7"/>
      <c r="AE18" s="7"/>
      <c r="AF18" s="7"/>
    </row>
    <row r="19" spans="2:32" ht="17.25">
      <c r="X19" s="7"/>
      <c r="Y19" s="7"/>
      <c r="Z19" s="7"/>
      <c r="AA19" s="7"/>
      <c r="AB19" s="7"/>
      <c r="AC19" s="7"/>
      <c r="AD19" s="7"/>
      <c r="AE19" s="165"/>
      <c r="AF19" s="165"/>
    </row>
    <row r="20" spans="2:32">
      <c r="X20" s="7"/>
      <c r="Y20" s="7"/>
      <c r="Z20" s="7"/>
      <c r="AA20" s="7"/>
      <c r="AB20" s="7"/>
      <c r="AC20" s="7"/>
      <c r="AD20" s="7"/>
      <c r="AE20" s="7"/>
      <c r="AF20" s="7"/>
    </row>
    <row r="21" spans="2:32">
      <c r="X21" s="7"/>
      <c r="Y21" s="7"/>
      <c r="Z21" s="7"/>
      <c r="AA21" s="7"/>
      <c r="AB21" s="7"/>
      <c r="AC21" s="7"/>
      <c r="AD21" s="7"/>
      <c r="AE21" s="7"/>
      <c r="AF21" s="7"/>
    </row>
    <row r="22" spans="2:32">
      <c r="X22" s="7"/>
      <c r="Y22" s="7"/>
      <c r="Z22" s="7"/>
      <c r="AA22" s="7"/>
      <c r="AB22" s="7"/>
      <c r="AC22" s="7"/>
      <c r="AD22" s="7"/>
      <c r="AE22" s="7"/>
      <c r="AF22" s="7"/>
    </row>
    <row r="23" spans="2:32">
      <c r="X23" s="7"/>
      <c r="Y23" s="7"/>
      <c r="Z23" s="7"/>
      <c r="AA23" s="7"/>
      <c r="AB23" s="7"/>
      <c r="AC23" s="7"/>
      <c r="AD23" s="7"/>
      <c r="AE23" s="7"/>
      <c r="AF23" s="7"/>
    </row>
    <row r="24" spans="2:32" ht="14.25">
      <c r="X24" s="166"/>
      <c r="Y24" s="166"/>
      <c r="Z24" s="166"/>
      <c r="AA24" s="191"/>
      <c r="AB24" s="407"/>
      <c r="AC24" s="407"/>
      <c r="AD24" s="407"/>
      <c r="AE24" s="407"/>
      <c r="AF24" s="7"/>
    </row>
    <row r="25" spans="2:32" ht="14.25">
      <c r="X25" s="409"/>
      <c r="Y25" s="409"/>
      <c r="Z25" s="409"/>
      <c r="AA25" s="409"/>
      <c r="AB25" s="408"/>
      <c r="AC25" s="408"/>
      <c r="AD25" s="408"/>
      <c r="AE25" s="408"/>
      <c r="AF25" s="7"/>
    </row>
    <row r="26" spans="2:32" ht="14.25">
      <c r="X26" s="410"/>
      <c r="Y26" s="410"/>
      <c r="Z26" s="410"/>
      <c r="AA26" s="410"/>
      <c r="AB26" s="412"/>
      <c r="AC26" s="412"/>
      <c r="AD26" s="412"/>
      <c r="AE26" s="412"/>
      <c r="AF26" s="7"/>
    </row>
    <row r="27" spans="2:32" ht="14.25">
      <c r="X27" s="409"/>
      <c r="Y27" s="409"/>
      <c r="Z27" s="409"/>
      <c r="AA27" s="409"/>
      <c r="AB27" s="411"/>
      <c r="AC27" s="411"/>
      <c r="AD27" s="411"/>
      <c r="AE27" s="411"/>
      <c r="AF27" s="7"/>
    </row>
    <row r="28" spans="2:32" ht="14.25">
      <c r="X28" s="410"/>
      <c r="Y28" s="410"/>
      <c r="Z28" s="410"/>
      <c r="AA28" s="410"/>
      <c r="AB28" s="335"/>
      <c r="AC28" s="335"/>
      <c r="AD28" s="335"/>
      <c r="AE28" s="335"/>
      <c r="AF28" s="7"/>
    </row>
    <row r="29" spans="2:32">
      <c r="X29" s="7"/>
      <c r="Y29" s="7"/>
      <c r="Z29" s="7"/>
      <c r="AA29" s="7"/>
      <c r="AB29" s="7"/>
      <c r="AC29" s="7"/>
      <c r="AD29" s="7"/>
      <c r="AE29" s="7"/>
      <c r="AF29" s="7"/>
    </row>
    <row r="30" spans="2:32">
      <c r="X30" s="7"/>
      <c r="Y30" s="7"/>
      <c r="Z30" s="7"/>
      <c r="AA30" s="7"/>
      <c r="AB30" s="7"/>
      <c r="AC30" s="7"/>
      <c r="AD30" s="7"/>
      <c r="AE30" s="7"/>
      <c r="AF30" s="7"/>
    </row>
    <row r="31" spans="2:32">
      <c r="L31" s="51"/>
      <c r="M31" s="51"/>
    </row>
    <row r="34" spans="2:21" ht="17.25">
      <c r="K34" s="50"/>
      <c r="O34" s="185" t="s">
        <v>115</v>
      </c>
      <c r="P34" s="50"/>
      <c r="Q34" s="50"/>
      <c r="R34" s="50"/>
      <c r="S34" s="50"/>
      <c r="T34" s="50"/>
    </row>
    <row r="35" spans="2:21" ht="17.25">
      <c r="O35" s="122" t="s">
        <v>42</v>
      </c>
      <c r="P35" s="120"/>
      <c r="Q35" s="120"/>
      <c r="R35" s="120"/>
      <c r="S35" s="121"/>
      <c r="T35" s="313" t="s">
        <v>99</v>
      </c>
    </row>
    <row r="36" spans="2:21" ht="14.25">
      <c r="O36" s="314">
        <v>1</v>
      </c>
      <c r="P36" s="413" t="str">
        <f>HLOOKUP(U36,'入力シート（フォローアップ）'!$G$56:$R$57,2,FALSE)</f>
        <v>自分のことが好きだ</v>
      </c>
      <c r="Q36" s="413"/>
      <c r="R36" s="413"/>
      <c r="S36" s="414"/>
      <c r="T36" s="315">
        <f>HLOOKUP(U36,'入力シート（フォローアップ）'!$G$56:$R$58,3,FALSE)</f>
        <v>0</v>
      </c>
      <c r="U36" s="162">
        <v>1</v>
      </c>
    </row>
    <row r="37" spans="2:21" ht="14.25">
      <c r="O37" s="316" t="str">
        <f>IF(T36=T37,"1","2")</f>
        <v>1</v>
      </c>
      <c r="P37" s="415" t="str">
        <f>HLOOKUP(U37,'入力シート（フォローアップ）'!$G$56:$R$57,2,FALSE)</f>
        <v>自分の良いところを生かすことができる</v>
      </c>
      <c r="Q37" s="415"/>
      <c r="R37" s="415"/>
      <c r="S37" s="416"/>
      <c r="T37" s="317">
        <f>HLOOKUP(U37,'入力シート（フォローアップ）'!$G$56:$R$58,3,FALSE)</f>
        <v>0</v>
      </c>
      <c r="U37" s="162">
        <v>2</v>
      </c>
    </row>
    <row r="38" spans="2:21" ht="14.25">
      <c r="B38" s="312"/>
      <c r="C38" s="179"/>
      <c r="D38" s="179"/>
      <c r="E38" s="179"/>
      <c r="F38" s="434" t="s">
        <v>46</v>
      </c>
      <c r="G38" s="435"/>
      <c r="H38" s="435" t="s">
        <v>51</v>
      </c>
      <c r="I38" s="436"/>
      <c r="O38" s="318" t="str">
        <f>IF(AND(T36=T37,T37=T38),"1",IF(T37=T38,"2","3"))</f>
        <v>1</v>
      </c>
      <c r="P38" s="417" t="str">
        <f>HLOOKUP(U38,'入力シート（フォローアップ）'!$G$56:$R$57,2,FALSE)</f>
        <v>今の自分に満足だ</v>
      </c>
      <c r="Q38" s="417"/>
      <c r="R38" s="417"/>
      <c r="S38" s="418"/>
      <c r="T38" s="319">
        <f>HLOOKUP(U38,'入力シート（フォローアップ）'!$G$56:$R$58,3,FALSE)</f>
        <v>0</v>
      </c>
      <c r="U38" s="162">
        <v>3</v>
      </c>
    </row>
    <row r="39" spans="2:21" ht="17.25">
      <c r="B39" s="437" t="s">
        <v>111</v>
      </c>
      <c r="C39" s="409"/>
      <c r="D39" s="409"/>
      <c r="E39" s="438"/>
      <c r="F39" s="439" t="e">
        <f>'入力シート（フォローアップ）'!AT4</f>
        <v>#DIV/0!</v>
      </c>
      <c r="G39" s="408"/>
      <c r="H39" s="408" t="e">
        <f>'入力シート（フォローアップ）'!AT51</f>
        <v>#DIV/0!</v>
      </c>
      <c r="I39" s="440"/>
      <c r="O39" s="185" t="s">
        <v>116</v>
      </c>
      <c r="P39" s="50"/>
      <c r="Q39" s="50"/>
      <c r="R39" s="50"/>
      <c r="S39" s="50"/>
      <c r="T39" s="50"/>
      <c r="U39" s="162"/>
    </row>
    <row r="40" spans="2:21" ht="17.25">
      <c r="B40" s="419" t="s">
        <v>112</v>
      </c>
      <c r="C40" s="420"/>
      <c r="D40" s="420"/>
      <c r="E40" s="430"/>
      <c r="F40" s="423" t="e">
        <f>'入力シート（フォローアップ）'!AU4</f>
        <v>#DIV/0!</v>
      </c>
      <c r="G40" s="421"/>
      <c r="H40" s="421" t="e">
        <f>'入力シート（フォローアップ）'!AU51</f>
        <v>#DIV/0!</v>
      </c>
      <c r="I40" s="422"/>
      <c r="O40" s="122" t="s">
        <v>42</v>
      </c>
      <c r="P40" s="120"/>
      <c r="Q40" s="120"/>
      <c r="R40" s="120"/>
      <c r="S40" s="120"/>
      <c r="T40" s="313" t="s">
        <v>99</v>
      </c>
      <c r="U40" s="162"/>
    </row>
    <row r="41" spans="2:21" ht="14.25">
      <c r="B41" s="424" t="s">
        <v>113</v>
      </c>
      <c r="C41" s="425"/>
      <c r="D41" s="425"/>
      <c r="E41" s="426"/>
      <c r="F41" s="439" t="e">
        <f>'入力シート（フォローアップ）'!BA4</f>
        <v>#DIV/0!</v>
      </c>
      <c r="G41" s="408"/>
      <c r="H41" s="408" t="e">
        <f>'入力シート（フォローアップ）'!BA51</f>
        <v>#DIV/0!</v>
      </c>
      <c r="I41" s="440"/>
      <c r="O41" s="314">
        <v>1</v>
      </c>
      <c r="P41" s="413" t="str">
        <f>HLOOKUP(U41,'入力シート（フォローアップ）'!$G$59:$R$61,2,FALSE)</f>
        <v>自分のことが好きだ</v>
      </c>
      <c r="Q41" s="413"/>
      <c r="R41" s="413"/>
      <c r="S41" s="413"/>
      <c r="T41" s="315">
        <f>HLOOKUP(U41,'入力シート（フォローアップ）'!$G$59:$R$61,3,FALSE)</f>
        <v>0</v>
      </c>
      <c r="U41" s="162">
        <v>1</v>
      </c>
    </row>
    <row r="42" spans="2:21" ht="14.25">
      <c r="B42" s="419" t="s">
        <v>114</v>
      </c>
      <c r="C42" s="420"/>
      <c r="D42" s="420"/>
      <c r="E42" s="420"/>
      <c r="F42" s="423" t="e">
        <f>'入力シート（フォローアップ）'!BB4</f>
        <v>#DIV/0!</v>
      </c>
      <c r="G42" s="421"/>
      <c r="H42" s="421" t="e">
        <f>'入力シート（フォローアップ）'!BB51</f>
        <v>#DIV/0!</v>
      </c>
      <c r="I42" s="422"/>
      <c r="O42" s="316" t="str">
        <f>IF(T41=T42,"1","2")</f>
        <v>1</v>
      </c>
      <c r="P42" s="415" t="str">
        <f>HLOOKUP(U42,'入力シート（フォローアップ）'!$G$59:$R$61,2,FALSE)</f>
        <v>自分の良いところを生かすことができる</v>
      </c>
      <c r="Q42" s="415"/>
      <c r="R42" s="415"/>
      <c r="S42" s="416"/>
      <c r="T42" s="317">
        <f>HLOOKUP(U42,'入力シート（フォローアップ）'!$G$59:$R$61,3,FALSE)</f>
        <v>0</v>
      </c>
      <c r="U42" s="162">
        <v>2</v>
      </c>
    </row>
    <row r="43" spans="2:21" ht="14.25">
      <c r="O43" s="318" t="str">
        <f>IF(AND(T41=T42,T42=T43),"1",IF(T42=T43,"2","3"))</f>
        <v>1</v>
      </c>
      <c r="P43" s="417" t="str">
        <f>HLOOKUP(U43,'入力シート（フォローアップ）'!$G$59:$R$61,2,FALSE)</f>
        <v>今の自分に満足だ</v>
      </c>
      <c r="Q43" s="417"/>
      <c r="R43" s="417"/>
      <c r="S43" s="418"/>
      <c r="T43" s="319">
        <f>HLOOKUP(U43,'入力シート（フォローアップ）'!$G$59:$R$61,3,FALSE)</f>
        <v>0</v>
      </c>
      <c r="U43" s="162">
        <v>3</v>
      </c>
    </row>
  </sheetData>
  <sheetProtection algorithmName="SHA-512" hashValue="gvSn5UZOt3No70/4zxbzkYzPWn9hzIKczmpBerNd/sZpp3b7AnP5CYuKtXA+/Iz54LGcwbUPgyuD6bu485o7qA==" saltValue="kPtcD4lx7xehKqfAcYUZIA==" spinCount="100000" sheet="1" objects="1" scenarios="1" selectLockedCells="1" selectUnlockedCells="1"/>
  <mergeCells count="50">
    <mergeCell ref="P43:S43"/>
    <mergeCell ref="B40:E40"/>
    <mergeCell ref="F40:G40"/>
    <mergeCell ref="H40:I40"/>
    <mergeCell ref="B41:E41"/>
    <mergeCell ref="F41:G41"/>
    <mergeCell ref="H41:I41"/>
    <mergeCell ref="P41:S41"/>
    <mergeCell ref="B42:E42"/>
    <mergeCell ref="F42:G42"/>
    <mergeCell ref="H42:I42"/>
    <mergeCell ref="P42:S42"/>
    <mergeCell ref="B39:E39"/>
    <mergeCell ref="F39:G39"/>
    <mergeCell ref="H39:I39"/>
    <mergeCell ref="X27:AA27"/>
    <mergeCell ref="AB27:AC27"/>
    <mergeCell ref="P36:S36"/>
    <mergeCell ref="P37:S37"/>
    <mergeCell ref="F38:G38"/>
    <mergeCell ref="H38:I38"/>
    <mergeCell ref="P38:S38"/>
    <mergeCell ref="AD27:AE27"/>
    <mergeCell ref="X28:AA28"/>
    <mergeCell ref="AB28:AC28"/>
    <mergeCell ref="AD28:AE28"/>
    <mergeCell ref="X25:AA25"/>
    <mergeCell ref="AB25:AC25"/>
    <mergeCell ref="AD25:AE25"/>
    <mergeCell ref="X26:AA26"/>
    <mergeCell ref="AB26:AC26"/>
    <mergeCell ref="AD26:AE26"/>
    <mergeCell ref="AD24:AE24"/>
    <mergeCell ref="B4:K4"/>
    <mergeCell ref="F12:G12"/>
    <mergeCell ref="H12:I12"/>
    <mergeCell ref="B13:E13"/>
    <mergeCell ref="F13:G13"/>
    <mergeCell ref="H13:I13"/>
    <mergeCell ref="B14:E14"/>
    <mergeCell ref="F14:G14"/>
    <mergeCell ref="H14:I14"/>
    <mergeCell ref="B16:K16"/>
    <mergeCell ref="AB24:AC24"/>
    <mergeCell ref="A1:B1"/>
    <mergeCell ref="C1:D1"/>
    <mergeCell ref="I1:J1"/>
    <mergeCell ref="M1:U1"/>
    <mergeCell ref="A2:L3"/>
    <mergeCell ref="M2:P2"/>
  </mergeCells>
  <phoneticPr fontId="1"/>
  <pageMargins left="0.23622047244094491" right="0.23622047244094491" top="0.55118110236220474" bottom="0.35433070866141736" header="0.31496062992125984" footer="0.31496062992125984"/>
  <pageSetup paperSize="9" scale="93" orientation="landscape" r:id="rId1"/>
  <headerFooter alignWithMargins="0">
    <oddHeader>&amp;R&amp;8平成30年度　佐賀県教育センター　小・中・高等学校教育相談</oddHeader>
    <oddFooter>&amp;Cフォローアップ結果【学級の様子】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AL78"/>
  <sheetViews>
    <sheetView view="pageBreakPreview" zoomScale="80" zoomScaleNormal="100" zoomScaleSheetLayoutView="80" workbookViewId="0">
      <selection activeCell="I1" sqref="I1"/>
    </sheetView>
  </sheetViews>
  <sheetFormatPr defaultRowHeight="13.5"/>
  <cols>
    <col min="1" max="27" width="5.625" customWidth="1"/>
    <col min="28" max="33" width="5.625" hidden="1" customWidth="1"/>
    <col min="34" max="41" width="5.625" customWidth="1"/>
  </cols>
  <sheetData>
    <row r="1" spans="1:33" ht="17.25" customHeight="1">
      <c r="A1" s="517" t="s">
        <v>93</v>
      </c>
      <c r="B1" s="518"/>
      <c r="C1" s="493" t="s">
        <v>54</v>
      </c>
      <c r="D1" s="494"/>
      <c r="E1" s="293">
        <f>'入力シート（フォローアップ）'!J1</f>
        <v>0</v>
      </c>
      <c r="F1" s="294" t="s">
        <v>38</v>
      </c>
      <c r="G1" s="293">
        <f>'入力シート（フォローアップ）'!L1</f>
        <v>0</v>
      </c>
      <c r="H1" s="294" t="s">
        <v>39</v>
      </c>
      <c r="I1" s="164">
        <v>1</v>
      </c>
      <c r="J1" s="295" t="s">
        <v>55</v>
      </c>
      <c r="K1" s="296"/>
      <c r="L1" s="296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17">
        <f>VLOOKUP($I$1,'入力シート（フォローアップ）'!$W$6:$AA$49,2,0)</f>
        <v>0</v>
      </c>
      <c r="AC1" s="17">
        <f>VLOOKUP($I$1,'入力シート（フォローアップ）'!$W$6:$AA$49,3,0)</f>
        <v>0</v>
      </c>
      <c r="AD1" s="17">
        <f>VLOOKUP($I$1,'入力シート（フォローアップ）'!$W$6:$AA$49,4,0)</f>
        <v>0</v>
      </c>
      <c r="AE1" s="17">
        <f>VLOOKUP($I$1,'入力シート（フォローアップ）'!$W$6:$AA$49,5,0)</f>
        <v>0</v>
      </c>
    </row>
    <row r="2" spans="1:33" ht="14.25" customHeight="1">
      <c r="A2" s="517"/>
      <c r="B2" s="518"/>
      <c r="C2" s="495" t="str">
        <f>IF(OR('入力シート（実践前）'!X1="小学校",'入力シート（実践前）'!X1="中学校"),"名前","氏名")</f>
        <v>氏名</v>
      </c>
      <c r="D2" s="496"/>
      <c r="E2" s="497" t="str">
        <f>VLOOKUP($I$1,'入力シート（フォローアップ）'!$B$6:$E$49,4,FALSE)</f>
        <v/>
      </c>
      <c r="F2" s="497"/>
      <c r="G2" s="497"/>
      <c r="H2" s="497"/>
      <c r="I2" s="497"/>
      <c r="J2" s="498"/>
      <c r="K2" s="499" t="s">
        <v>88</v>
      </c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t="str">
        <f>VLOOKUP($I$1,'入力シート（実践前）'!$B$6:$T$49,12,0)</f>
        <v/>
      </c>
      <c r="AC2" t="str">
        <f>VLOOKUP($I$1,'入力シート（実践前）'!$B$6:$U$49,20,0)</f>
        <v/>
      </c>
      <c r="AD2" t="str">
        <f>VLOOKUP($I$1,'入力シート（実践後）'!$B$6:$T$49,12,0)</f>
        <v/>
      </c>
      <c r="AE2" t="str">
        <f>VLOOKUP($I$1,'入力シート（実践後）'!$B$6:$U$49,20,0)</f>
        <v/>
      </c>
      <c r="AF2" t="str">
        <f>VLOOKUP($I$1,'入力シート（フォローアップ）'!$B$6:$T$49,12,0)</f>
        <v/>
      </c>
      <c r="AG2" t="str">
        <f>VLOOKUP($I$1,'入力シート（フォローアップ）'!$B$6:$U$49,20,0)</f>
        <v/>
      </c>
    </row>
    <row r="3" spans="1:33">
      <c r="A3" s="239"/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>
        <f>VLOOKUP($I$1,'入力シート（フォローアップ）'!$B$6:$L$49,6,FALSE)</f>
        <v>0</v>
      </c>
      <c r="AC3">
        <f>VLOOKUP($I$1,'入力シート（フォローアップ）'!$B$6:$L$49,7,FALSE)</f>
        <v>0</v>
      </c>
      <c r="AD3">
        <f>VLOOKUP($I$1,'入力シート（フォローアップ）'!$B$6:$L$49,8,FALSE)</f>
        <v>0</v>
      </c>
      <c r="AE3">
        <f>VLOOKUP($I$1,'入力シート（フォローアップ）'!$B$6:$L$49,9,FALSE)</f>
        <v>0</v>
      </c>
      <c r="AF3">
        <f>VLOOKUP($I$1,'入力シート（フォローアップ）'!$B$6:$L$49,10,FALSE)</f>
        <v>0</v>
      </c>
      <c r="AG3">
        <f>VLOOKUP($I$1,'入力シート（フォローアップ）'!$B$6:$L$49,11,FALSE)</f>
        <v>0</v>
      </c>
    </row>
    <row r="4" spans="1:33" ht="14.25">
      <c r="A4" s="499" t="s">
        <v>87</v>
      </c>
      <c r="B4" s="499"/>
      <c r="C4" s="499"/>
      <c r="D4" s="499"/>
      <c r="E4" s="499"/>
      <c r="F4" s="499"/>
      <c r="G4" s="499"/>
      <c r="H4" s="499"/>
      <c r="I4" s="499"/>
      <c r="J4" s="239"/>
      <c r="K4" s="500" t="s">
        <v>95</v>
      </c>
      <c r="L4" s="500"/>
      <c r="M4" s="500"/>
      <c r="N4" s="500"/>
      <c r="O4" s="500"/>
      <c r="P4" s="500"/>
      <c r="Q4" s="500"/>
      <c r="R4" s="239"/>
      <c r="S4" s="297"/>
      <c r="T4" s="501" t="s">
        <v>97</v>
      </c>
      <c r="U4" s="501"/>
      <c r="V4" s="501"/>
      <c r="W4" s="501"/>
      <c r="X4" s="501"/>
      <c r="Y4" s="501"/>
      <c r="Z4" s="501"/>
      <c r="AA4" s="501"/>
      <c r="AB4">
        <f>VLOOKUP($I$1,'入力シート（フォローアップ）'!$B$6:$T$49,14,0)</f>
        <v>0</v>
      </c>
      <c r="AC4">
        <f>VLOOKUP($I$1,'入力シート（フォローアップ）'!$B$6:$T$49,15,0)</f>
        <v>0</v>
      </c>
      <c r="AD4">
        <f>VLOOKUP($I$1,'入力シート（フォローアップ）'!$B$6:$T$49,16,0)</f>
        <v>0</v>
      </c>
      <c r="AE4">
        <f>VLOOKUP($I$1,'入力シート（フォローアップ）'!$B$6:$T$49,17,0)</f>
        <v>0</v>
      </c>
      <c r="AF4">
        <f>VLOOKUP($I$1,'入力シート（フォローアップ）'!$B$6:$T$49,18,0)</f>
        <v>0</v>
      </c>
      <c r="AG4">
        <f>VLOOKUP($I$1,'入力シート（フォローアップ）'!$B$6:$T$49,19,0)</f>
        <v>0</v>
      </c>
    </row>
    <row r="5" spans="1:33" ht="14.25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98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</row>
    <row r="6" spans="1:33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</row>
    <row r="7" spans="1:33" ht="14.2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53"/>
      <c r="N7" s="299"/>
      <c r="O7" s="299"/>
      <c r="P7" s="299"/>
      <c r="Q7" s="239"/>
      <c r="R7" s="239"/>
      <c r="S7" s="300"/>
      <c r="T7" s="232"/>
      <c r="U7" s="300"/>
      <c r="V7" s="232"/>
      <c r="W7" s="239"/>
      <c r="X7" s="239"/>
      <c r="Y7" s="239"/>
      <c r="Z7" s="239"/>
      <c r="AA7" s="239"/>
    </row>
    <row r="8" spans="1:33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</row>
    <row r="9" spans="1:33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</row>
    <row r="10" spans="1:33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</row>
    <row r="11" spans="1:33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</row>
    <row r="12" spans="1:33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</row>
    <row r="13" spans="1:33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</row>
    <row r="14" spans="1:33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</row>
    <row r="15" spans="1:33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</row>
    <row r="16" spans="1:33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</row>
    <row r="17" spans="1:38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</row>
    <row r="18" spans="1:38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</row>
    <row r="19" spans="1:38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</row>
    <row r="20" spans="1:38">
      <c r="A20" s="239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</row>
    <row r="21" spans="1:38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</row>
    <row r="22" spans="1:38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301"/>
      <c r="Z22" s="239"/>
      <c r="AA22" s="239"/>
    </row>
    <row r="23" spans="1:38">
      <c r="A23" s="239"/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</row>
    <row r="24" spans="1:38" ht="13.5" customHeight="1">
      <c r="A24" s="239"/>
      <c r="C24" t="s">
        <v>104</v>
      </c>
      <c r="E24" t="s">
        <v>48</v>
      </c>
      <c r="G24" s="239" t="s">
        <v>106</v>
      </c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</row>
    <row r="25" spans="1:38" ht="17.25">
      <c r="A25" s="239"/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302"/>
      <c r="Y25" s="239"/>
      <c r="Z25" s="239"/>
      <c r="AA25" s="239"/>
    </row>
    <row r="26" spans="1:38" ht="14.25">
      <c r="A26" s="499" t="s">
        <v>86</v>
      </c>
      <c r="B26" s="499"/>
      <c r="C26" s="499"/>
      <c r="D26" s="499"/>
      <c r="E26" s="499"/>
      <c r="F26" s="499"/>
      <c r="G26" s="499"/>
      <c r="H26" s="499"/>
      <c r="I26" s="49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</row>
    <row r="27" spans="1:38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</row>
    <row r="28" spans="1:38" ht="14.25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98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</row>
    <row r="29" spans="1:38">
      <c r="A29" s="239"/>
      <c r="B29" s="239"/>
      <c r="C29" s="239"/>
      <c r="D29" s="239"/>
      <c r="E29" s="239"/>
      <c r="F29" s="239"/>
      <c r="G29" s="239"/>
      <c r="H29" s="239"/>
      <c r="I29" s="239"/>
      <c r="J29" s="239"/>
      <c r="K29" s="303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</row>
    <row r="30" spans="1:38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</row>
    <row r="31" spans="1:38" ht="14.25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53"/>
      <c r="AB31" s="7"/>
      <c r="AC31" s="4"/>
      <c r="AD31" s="192"/>
      <c r="AE31" s="192"/>
      <c r="AF31" s="192"/>
      <c r="AG31" s="192"/>
      <c r="AH31" s="192"/>
      <c r="AI31" s="192"/>
      <c r="AJ31" s="192"/>
      <c r="AK31" s="192"/>
      <c r="AL31" s="192"/>
    </row>
    <row r="32" spans="1:38">
      <c r="A32" s="239"/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304"/>
      <c r="AB32" s="7"/>
      <c r="AC32" s="114"/>
    </row>
    <row r="33" spans="1:32" ht="14.25">
      <c r="A33" s="239"/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8"/>
      <c r="T33" s="239"/>
      <c r="U33" s="239"/>
      <c r="V33" s="239"/>
      <c r="W33" s="239"/>
      <c r="X33" s="239"/>
      <c r="Y33" s="239"/>
      <c r="Z33" s="239"/>
      <c r="AA33" s="239"/>
      <c r="AB33" s="7"/>
      <c r="AC33" s="116"/>
      <c r="AD33" s="109"/>
      <c r="AE33" s="109"/>
      <c r="AF33" s="109"/>
    </row>
    <row r="34" spans="1:32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7"/>
      <c r="AC34" s="114"/>
    </row>
    <row r="35" spans="1:32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7"/>
      <c r="AC35" s="116"/>
    </row>
    <row r="36" spans="1:32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7"/>
      <c r="AC36" s="114"/>
    </row>
    <row r="37" spans="1:32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7"/>
      <c r="AC37" s="116"/>
    </row>
    <row r="38" spans="1:32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502"/>
      <c r="L38" s="502"/>
      <c r="M38" s="502"/>
      <c r="N38" s="502"/>
      <c r="O38" s="502"/>
      <c r="P38" s="239"/>
      <c r="Q38" s="239"/>
      <c r="R38" s="239"/>
      <c r="S38" s="239"/>
      <c r="T38" s="502"/>
      <c r="U38" s="502"/>
      <c r="V38" s="502"/>
      <c r="W38" s="502"/>
      <c r="X38" s="502"/>
      <c r="Y38" s="239"/>
      <c r="Z38" s="239"/>
      <c r="AA38" s="239"/>
    </row>
    <row r="39" spans="1:32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502"/>
      <c r="L39" s="502"/>
      <c r="M39" s="502"/>
      <c r="N39" s="502"/>
      <c r="O39" s="502"/>
      <c r="P39" s="239"/>
      <c r="Q39" s="239"/>
      <c r="R39" s="239"/>
      <c r="S39" s="239"/>
      <c r="T39" s="502"/>
      <c r="U39" s="502"/>
      <c r="V39" s="502"/>
      <c r="W39" s="502"/>
      <c r="X39" s="502"/>
      <c r="Y39" s="239"/>
      <c r="Z39" s="239"/>
      <c r="AA39" s="239"/>
    </row>
    <row r="40" spans="1:32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490"/>
      <c r="L40" s="490"/>
      <c r="M40" s="490"/>
      <c r="N40" s="490"/>
      <c r="O40" s="490"/>
      <c r="P40" s="239"/>
      <c r="Q40" s="239"/>
      <c r="R40" s="239"/>
      <c r="S40" s="239"/>
      <c r="T40" s="490"/>
      <c r="U40" s="490"/>
      <c r="V40" s="490"/>
      <c r="W40" s="490"/>
      <c r="X40" s="490"/>
      <c r="Y40" s="239"/>
      <c r="Z40" s="239"/>
      <c r="AA40" s="239"/>
    </row>
    <row r="41" spans="1:32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503"/>
      <c r="L41" s="504"/>
      <c r="M41" s="504"/>
      <c r="N41" s="504"/>
      <c r="O41" s="505"/>
      <c r="P41" s="305" t="s">
        <v>89</v>
      </c>
      <c r="Q41" s="305" t="s">
        <v>46</v>
      </c>
      <c r="R41" s="324" t="s">
        <v>51</v>
      </c>
      <c r="S41" s="238"/>
      <c r="T41" s="503"/>
      <c r="U41" s="504"/>
      <c r="V41" s="504"/>
      <c r="W41" s="504"/>
      <c r="X41" s="505"/>
      <c r="Y41" s="305" t="s">
        <v>89</v>
      </c>
      <c r="Z41" s="305" t="s">
        <v>46</v>
      </c>
      <c r="AA41" s="324" t="s">
        <v>51</v>
      </c>
    </row>
    <row r="42" spans="1:32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506" t="s">
        <v>12</v>
      </c>
      <c r="L42" s="507"/>
      <c r="M42" s="507"/>
      <c r="N42" s="507"/>
      <c r="O42" s="508"/>
      <c r="P42" s="306" t="e">
        <f>'入力シート（フォローアップ）'!G50</f>
        <v>#DIV/0!</v>
      </c>
      <c r="Q42" s="306" t="e">
        <f>'入力シート（フォローアップ）'!AT5</f>
        <v>#DIV/0!</v>
      </c>
      <c r="R42" s="325" t="e">
        <f>'入力シート（フォローアップ）'!AT50</f>
        <v>#DIV/0!</v>
      </c>
      <c r="S42" s="238"/>
      <c r="T42" s="506" t="s">
        <v>30</v>
      </c>
      <c r="U42" s="507"/>
      <c r="V42" s="507"/>
      <c r="W42" s="507"/>
      <c r="X42" s="508"/>
      <c r="Y42" s="306" t="e">
        <f>'入力シート（フォローアップ）'!O50</f>
        <v>#DIV/0!</v>
      </c>
      <c r="Z42" s="306" t="e">
        <f>'入力シート（フォローアップ）'!BA5</f>
        <v>#DIV/0!</v>
      </c>
      <c r="AA42" s="325" t="e">
        <f>'入力シート（フォローアップ）'!BA50</f>
        <v>#DIV/0!</v>
      </c>
    </row>
    <row r="43" spans="1:32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509" t="s">
        <v>13</v>
      </c>
      <c r="L43" s="510"/>
      <c r="M43" s="510"/>
      <c r="N43" s="510"/>
      <c r="O43" s="511"/>
      <c r="P43" s="307" t="e">
        <f>'入力シート（フォローアップ）'!H50</f>
        <v>#DIV/0!</v>
      </c>
      <c r="Q43" s="307" t="e">
        <f>'入力シート（フォローアップ）'!AU5</f>
        <v>#DIV/0!</v>
      </c>
      <c r="R43" s="326" t="e">
        <f>'入力シート（フォローアップ）'!AU50</f>
        <v>#DIV/0!</v>
      </c>
      <c r="S43" s="238"/>
      <c r="T43" s="509" t="s">
        <v>66</v>
      </c>
      <c r="U43" s="510"/>
      <c r="V43" s="510"/>
      <c r="W43" s="510"/>
      <c r="X43" s="511"/>
      <c r="Y43" s="307" t="e">
        <f>'入力シート（フォローアップ）'!P50</f>
        <v>#DIV/0!</v>
      </c>
      <c r="Z43" s="307" t="e">
        <f>'入力シート（フォローアップ）'!BB5</f>
        <v>#DIV/0!</v>
      </c>
      <c r="AA43" s="326" t="e">
        <f>'入力シート（フォローアップ）'!BB50</f>
        <v>#DIV/0!</v>
      </c>
    </row>
    <row r="44" spans="1:32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506" t="s">
        <v>14</v>
      </c>
      <c r="L44" s="507"/>
      <c r="M44" s="507"/>
      <c r="N44" s="507"/>
      <c r="O44" s="508"/>
      <c r="P44" s="306" t="e">
        <f>'入力シート（フォローアップ）'!I50</f>
        <v>#DIV/0!</v>
      </c>
      <c r="Q44" s="306" t="e">
        <f>'入力シート（フォローアップ）'!AV5</f>
        <v>#DIV/0!</v>
      </c>
      <c r="R44" s="325" t="e">
        <f>'入力シート（フォローアップ）'!AV50</f>
        <v>#DIV/0!</v>
      </c>
      <c r="S44" s="238"/>
      <c r="T44" s="506" t="s">
        <v>31</v>
      </c>
      <c r="U44" s="507"/>
      <c r="V44" s="507"/>
      <c r="W44" s="507"/>
      <c r="X44" s="508"/>
      <c r="Y44" s="306" t="e">
        <f>'入力シート（フォローアップ）'!Q50</f>
        <v>#DIV/0!</v>
      </c>
      <c r="Z44" s="306" t="e">
        <f>'入力シート（フォローアップ）'!BC5</f>
        <v>#DIV/0!</v>
      </c>
      <c r="AA44" s="325" t="e">
        <f>'入力シート（フォローアップ）'!BC50</f>
        <v>#DIV/0!</v>
      </c>
    </row>
    <row r="45" spans="1:32">
      <c r="A45" s="239"/>
      <c r="B45" s="239"/>
      <c r="C45" s="239"/>
      <c r="D45" s="239"/>
      <c r="E45" s="239"/>
      <c r="F45" s="239"/>
      <c r="G45" s="239"/>
      <c r="H45" s="239"/>
      <c r="I45" s="239"/>
      <c r="J45" s="239"/>
      <c r="K45" s="509" t="s">
        <v>15</v>
      </c>
      <c r="L45" s="510"/>
      <c r="M45" s="510"/>
      <c r="N45" s="510"/>
      <c r="O45" s="511"/>
      <c r="P45" s="307" t="e">
        <f>'入力シート（フォローアップ）'!J50</f>
        <v>#DIV/0!</v>
      </c>
      <c r="Q45" s="307" t="e">
        <f>'入力シート（フォローアップ）'!AW5</f>
        <v>#DIV/0!</v>
      </c>
      <c r="R45" s="326" t="e">
        <f>'入力シート（フォローアップ）'!AW50</f>
        <v>#DIV/0!</v>
      </c>
      <c r="S45" s="238"/>
      <c r="T45" s="509" t="s">
        <v>33</v>
      </c>
      <c r="U45" s="510"/>
      <c r="V45" s="510"/>
      <c r="W45" s="510"/>
      <c r="X45" s="511"/>
      <c r="Y45" s="307" t="e">
        <f>'入力シート（フォローアップ）'!R50</f>
        <v>#DIV/0!</v>
      </c>
      <c r="Z45" s="307" t="e">
        <f>'入力シート（フォローアップ）'!BD5</f>
        <v>#DIV/0!</v>
      </c>
      <c r="AA45" s="326" t="e">
        <f>'入力シート（フォローアップ）'!BD50</f>
        <v>#DIV/0!</v>
      </c>
    </row>
    <row r="46" spans="1:32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506" t="s">
        <v>16</v>
      </c>
      <c r="L46" s="507"/>
      <c r="M46" s="507"/>
      <c r="N46" s="507"/>
      <c r="O46" s="508"/>
      <c r="P46" s="306" t="e">
        <f>'入力シート（フォローアップ）'!K50</f>
        <v>#DIV/0!</v>
      </c>
      <c r="Q46" s="306" t="e">
        <f>'入力シート（フォローアップ）'!AX5</f>
        <v>#DIV/0!</v>
      </c>
      <c r="R46" s="325" t="e">
        <f>'入力シート（フォローアップ）'!AX50</f>
        <v>#DIV/0!</v>
      </c>
      <c r="S46" s="238"/>
      <c r="T46" s="506" t="s">
        <v>32</v>
      </c>
      <c r="U46" s="507"/>
      <c r="V46" s="507"/>
      <c r="W46" s="507"/>
      <c r="X46" s="508"/>
      <c r="Y46" s="306" t="e">
        <f>'入力シート（フォローアップ）'!S50</f>
        <v>#DIV/0!</v>
      </c>
      <c r="Z46" s="306" t="e">
        <f>'入力シート（フォローアップ）'!BE5</f>
        <v>#DIV/0!</v>
      </c>
      <c r="AA46" s="325" t="e">
        <f>'入力シート（フォローアップ）'!BE50</f>
        <v>#DIV/0!</v>
      </c>
    </row>
    <row r="47" spans="1:32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512" t="s">
        <v>17</v>
      </c>
      <c r="L47" s="513"/>
      <c r="M47" s="513"/>
      <c r="N47" s="513"/>
      <c r="O47" s="514"/>
      <c r="P47" s="308" t="e">
        <f>'入力シート（フォローアップ）'!L50</f>
        <v>#DIV/0!</v>
      </c>
      <c r="Q47" s="308" t="e">
        <f>'入力シート（フォローアップ）'!AY5</f>
        <v>#DIV/0!</v>
      </c>
      <c r="R47" s="327" t="e">
        <f>'入力シート（フォローアップ）'!AY50</f>
        <v>#DIV/0!</v>
      </c>
      <c r="S47" s="239"/>
      <c r="T47" s="512" t="s">
        <v>34</v>
      </c>
      <c r="U47" s="513"/>
      <c r="V47" s="513"/>
      <c r="W47" s="513"/>
      <c r="X47" s="514"/>
      <c r="Y47" s="308" t="e">
        <f>'入力シート（フォローアップ）'!T50</f>
        <v>#DIV/0!</v>
      </c>
      <c r="Z47" s="308" t="e">
        <f>'入力シート（フォローアップ）'!BF5</f>
        <v>#DIV/0!</v>
      </c>
      <c r="AA47" s="327" t="e">
        <f>'入力シート（フォローアップ）'!BF50</f>
        <v>#DIV/0!</v>
      </c>
    </row>
    <row r="48" spans="1:32" ht="13.5" customHeight="1">
      <c r="Z48" s="7"/>
      <c r="AA48" s="7"/>
      <c r="AB48" s="7"/>
      <c r="AC48" s="7"/>
      <c r="AD48" s="7"/>
      <c r="AE48" s="7"/>
      <c r="AF48" s="7"/>
    </row>
    <row r="49" spans="26:33">
      <c r="Z49" s="7"/>
      <c r="AA49" s="190"/>
      <c r="AB49" s="7"/>
      <c r="AC49" s="7"/>
      <c r="AD49" s="7"/>
      <c r="AE49" s="7"/>
      <c r="AF49" s="7"/>
    </row>
    <row r="50" spans="26:33">
      <c r="Z50" s="7"/>
      <c r="AA50" s="189"/>
      <c r="AB50" s="7"/>
      <c r="AC50" s="7"/>
      <c r="AD50" s="7"/>
      <c r="AE50" s="7"/>
      <c r="AF50" s="7"/>
    </row>
    <row r="51" spans="26:33">
      <c r="Z51" s="7"/>
      <c r="AA51" s="190"/>
      <c r="AB51" s="7"/>
      <c r="AC51" s="7"/>
      <c r="AD51" s="7"/>
      <c r="AE51" s="7"/>
      <c r="AF51" s="7"/>
    </row>
    <row r="52" spans="26:33">
      <c r="Z52" s="7"/>
      <c r="AA52" s="189"/>
      <c r="AB52" s="7"/>
      <c r="AC52" s="7"/>
      <c r="AD52" s="7"/>
      <c r="AE52" s="7"/>
      <c r="AF52" s="7"/>
    </row>
    <row r="53" spans="26:33">
      <c r="Z53" s="7"/>
      <c r="AA53" s="190"/>
      <c r="AB53" s="7"/>
      <c r="AC53" s="7"/>
      <c r="AD53" s="7"/>
      <c r="AE53" s="7"/>
      <c r="AF53" s="7"/>
    </row>
    <row r="54" spans="26:33">
      <c r="Z54" s="7"/>
      <c r="AA54" s="189"/>
      <c r="AB54" s="7"/>
      <c r="AC54" s="7"/>
      <c r="AD54" s="7"/>
      <c r="AE54" s="7"/>
      <c r="AF54" s="7"/>
    </row>
    <row r="55" spans="26:33">
      <c r="Z55" s="7"/>
      <c r="AA55" s="7"/>
      <c r="AB55" s="7"/>
      <c r="AC55" s="7"/>
      <c r="AD55" s="7"/>
      <c r="AE55" s="7"/>
      <c r="AF55" s="7"/>
    </row>
    <row r="56" spans="26:33" ht="14.25">
      <c r="Z56" s="96"/>
      <c r="AA56" s="96"/>
      <c r="AB56" s="96"/>
      <c r="AC56" s="96"/>
      <c r="AD56" s="96"/>
      <c r="AE56" s="7"/>
      <c r="AF56" s="7"/>
    </row>
    <row r="57" spans="26:33" ht="14.25">
      <c r="Z57" s="466"/>
      <c r="AA57" s="466"/>
      <c r="AB57" s="466"/>
      <c r="AC57" s="466"/>
      <c r="AD57" s="466"/>
      <c r="AE57" s="466"/>
      <c r="AF57" s="466"/>
      <c r="AG57" s="106"/>
    </row>
    <row r="58" spans="26:33">
      <c r="Z58" s="7"/>
      <c r="AA58" s="7"/>
      <c r="AB58" s="7"/>
      <c r="AC58" s="7"/>
      <c r="AD58" s="7"/>
      <c r="AE58" s="7"/>
      <c r="AF58" s="7"/>
    </row>
    <row r="59" spans="26:33">
      <c r="Z59" s="7"/>
      <c r="AA59" s="7"/>
      <c r="AB59" s="7"/>
      <c r="AC59" s="7"/>
      <c r="AD59" s="7"/>
      <c r="AE59" s="7"/>
      <c r="AF59" s="7"/>
    </row>
    <row r="60" spans="26:33">
      <c r="Z60" s="7"/>
      <c r="AA60" s="7"/>
      <c r="AB60" s="7"/>
      <c r="AC60" s="7"/>
      <c r="AD60" s="7"/>
      <c r="AE60" s="7"/>
      <c r="AF60" s="7"/>
    </row>
    <row r="61" spans="26:33">
      <c r="Z61" s="7"/>
      <c r="AA61" s="7"/>
      <c r="AB61" s="7"/>
      <c r="AC61" s="7"/>
      <c r="AD61" s="7"/>
      <c r="AE61" s="7"/>
      <c r="AF61" s="7"/>
    </row>
    <row r="62" spans="26:33">
      <c r="Z62" s="7"/>
      <c r="AA62" s="7"/>
      <c r="AB62" s="7"/>
      <c r="AC62" s="7"/>
      <c r="AD62" s="7"/>
      <c r="AE62" s="7"/>
      <c r="AF62" s="7"/>
    </row>
    <row r="63" spans="26:33">
      <c r="Z63" s="7"/>
      <c r="AA63" s="7"/>
      <c r="AB63" s="7"/>
      <c r="AC63" s="7"/>
      <c r="AD63" s="7"/>
      <c r="AE63" s="7"/>
      <c r="AF63" s="7"/>
    </row>
    <row r="64" spans="26:33">
      <c r="Z64" s="7"/>
      <c r="AA64" s="7"/>
      <c r="AB64" s="7"/>
      <c r="AC64" s="7"/>
      <c r="AD64" s="7"/>
      <c r="AE64" s="7"/>
      <c r="AF64" s="7"/>
    </row>
    <row r="65" spans="26:32">
      <c r="Z65" s="7"/>
      <c r="AA65" s="7"/>
      <c r="AB65" s="7"/>
      <c r="AC65" s="7"/>
      <c r="AD65" s="7"/>
      <c r="AE65" s="7"/>
      <c r="AF65" s="7"/>
    </row>
    <row r="66" spans="26:32">
      <c r="Z66" s="7"/>
      <c r="AA66" s="7"/>
      <c r="AB66" s="7"/>
      <c r="AC66" s="7"/>
      <c r="AD66" s="7"/>
      <c r="AE66" s="7"/>
      <c r="AF66" s="7"/>
    </row>
    <row r="67" spans="26:32">
      <c r="Z67" s="7"/>
      <c r="AA67" s="7"/>
      <c r="AB67" s="7"/>
      <c r="AC67" s="7"/>
      <c r="AD67" s="7"/>
      <c r="AE67" s="7"/>
      <c r="AF67" s="7"/>
    </row>
    <row r="68" spans="26:32">
      <c r="Z68" s="7"/>
      <c r="AA68" s="7"/>
      <c r="AB68" s="7"/>
      <c r="AC68" s="7"/>
      <c r="AD68" s="7"/>
      <c r="AE68" s="7"/>
      <c r="AF68" s="7"/>
    </row>
    <row r="69" spans="26:32">
      <c r="Z69" s="7"/>
      <c r="AA69" s="7"/>
      <c r="AB69" s="7"/>
      <c r="AC69" s="7"/>
      <c r="AD69" s="7"/>
      <c r="AE69" s="7"/>
      <c r="AF69" s="7"/>
    </row>
    <row r="70" spans="26:32">
      <c r="Z70" s="7"/>
      <c r="AA70" s="7"/>
      <c r="AB70" s="7"/>
      <c r="AC70" s="7"/>
      <c r="AD70" s="7"/>
      <c r="AE70" s="7"/>
      <c r="AF70" s="7"/>
    </row>
    <row r="71" spans="26:32">
      <c r="Z71" s="7"/>
      <c r="AA71" s="7"/>
      <c r="AB71" s="7"/>
      <c r="AC71" s="7"/>
      <c r="AD71" s="7"/>
      <c r="AE71" s="7"/>
      <c r="AF71" s="7"/>
    </row>
    <row r="72" spans="26:32">
      <c r="Z72" s="7"/>
      <c r="AA72" s="7"/>
      <c r="AB72" s="7"/>
      <c r="AC72" s="7"/>
      <c r="AD72" s="7"/>
      <c r="AE72" s="7"/>
      <c r="AF72" s="7"/>
    </row>
    <row r="73" spans="26:32">
      <c r="Z73" s="7"/>
      <c r="AA73" s="190"/>
      <c r="AB73" s="7"/>
      <c r="AC73" s="7"/>
      <c r="AD73" s="7"/>
      <c r="AE73" s="7"/>
      <c r="AF73" s="7"/>
    </row>
    <row r="74" spans="26:32">
      <c r="Z74" s="7"/>
      <c r="AA74" s="189"/>
      <c r="AB74" s="7"/>
      <c r="AC74" s="7"/>
      <c r="AD74" s="7"/>
      <c r="AE74" s="7"/>
      <c r="AF74" s="7"/>
    </row>
    <row r="75" spans="26:32">
      <c r="Z75" s="7"/>
      <c r="AA75" s="190"/>
      <c r="AB75" s="7"/>
      <c r="AC75" s="7"/>
      <c r="AD75" s="7"/>
      <c r="AE75" s="7"/>
      <c r="AF75" s="7"/>
    </row>
    <row r="76" spans="26:32">
      <c r="Z76" s="7"/>
      <c r="AA76" s="189"/>
      <c r="AB76" s="7"/>
      <c r="AC76" s="7"/>
      <c r="AD76" s="7"/>
      <c r="AE76" s="7"/>
      <c r="AF76" s="7"/>
    </row>
    <row r="77" spans="26:32">
      <c r="Z77" s="7"/>
      <c r="AA77" s="190"/>
      <c r="AB77" s="7"/>
      <c r="AC77" s="7"/>
      <c r="AD77" s="7"/>
      <c r="AE77" s="7"/>
      <c r="AF77" s="7"/>
    </row>
    <row r="78" spans="26:32">
      <c r="Z78" s="7"/>
      <c r="AA78" s="189"/>
      <c r="AB78" s="7"/>
      <c r="AC78" s="7"/>
      <c r="AD78" s="7"/>
      <c r="AE78" s="7"/>
      <c r="AF78" s="7"/>
    </row>
  </sheetData>
  <sheetProtection algorithmName="SHA-512" hashValue="Xlebf1XiByB0DIVwt6pX5VW28P/0ZAL6YOXtIV/aWMJn2Hqjw5EZwfVZph6EuY7QNiQZKAg6Du6FFwzU6CVjMA==" saltValue="duPoj0PZjV23R80EUBvFDQ==" spinCount="100000" sheet="1" objects="1" scenarios="1" selectLockedCells="1"/>
  <mergeCells count="30">
    <mergeCell ref="K47:O47"/>
    <mergeCell ref="T47:X47"/>
    <mergeCell ref="Z57:AF57"/>
    <mergeCell ref="K44:O44"/>
    <mergeCell ref="T44:X44"/>
    <mergeCell ref="K45:O45"/>
    <mergeCell ref="T45:X45"/>
    <mergeCell ref="K46:O46"/>
    <mergeCell ref="T46:X46"/>
    <mergeCell ref="K41:O41"/>
    <mergeCell ref="T41:X41"/>
    <mergeCell ref="K42:O42"/>
    <mergeCell ref="T42:X42"/>
    <mergeCell ref="K43:O43"/>
    <mergeCell ref="T43:X43"/>
    <mergeCell ref="K40:O40"/>
    <mergeCell ref="T40:X40"/>
    <mergeCell ref="A1:B2"/>
    <mergeCell ref="C1:D1"/>
    <mergeCell ref="C2:D2"/>
    <mergeCell ref="E2:J2"/>
    <mergeCell ref="K2:AA2"/>
    <mergeCell ref="A4:I4"/>
    <mergeCell ref="K4:Q4"/>
    <mergeCell ref="T4:AA4"/>
    <mergeCell ref="A26:I26"/>
    <mergeCell ref="K38:O38"/>
    <mergeCell ref="T38:X38"/>
    <mergeCell ref="K39:O39"/>
    <mergeCell ref="T39:X39"/>
  </mergeCells>
  <phoneticPr fontId="1"/>
  <pageMargins left="0.7" right="0.25" top="0.35" bottom="0.23" header="0.3" footer="0.16"/>
  <pageSetup paperSize="9" scale="90" orientation="landscape" r:id="rId1"/>
  <headerFooter alignWithMargins="0">
    <oddHeader>&amp;R&amp;8平成30年度　佐賀県教育センター　小・中・高等学校教育相談</oddHeader>
    <oddFooter>&amp;Cフォローアップ結果【個人の様子】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Spinner 1">
              <controlPr locked="0" defaultSize="0" autoPict="0">
                <anchor moveWithCells="1" sizeWithCells="1">
                  <from>
                    <xdr:col>9</xdr:col>
                    <xdr:colOff>228600</xdr:colOff>
                    <xdr:row>0</xdr:row>
                    <xdr:rowOff>9525</xdr:rowOff>
                  </from>
                  <to>
                    <xdr:col>9</xdr:col>
                    <xdr:colOff>409575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U83"/>
  <sheetViews>
    <sheetView view="pageBreakPreview" zoomScale="60" zoomScaleNormal="50" zoomScalePageLayoutView="70" workbookViewId="0">
      <selection activeCell="Q56" sqref="Q56"/>
    </sheetView>
  </sheetViews>
  <sheetFormatPr defaultRowHeight="13.5"/>
  <cols>
    <col min="1" max="1" width="14.875" customWidth="1"/>
  </cols>
  <sheetData>
    <row r="1" spans="1:14" ht="18.95" customHeight="1">
      <c r="A1" s="360" t="s">
        <v>49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6" customFormat="1" ht="24" customHeight="1">
      <c r="A2" s="362" t="s">
        <v>95</v>
      </c>
      <c r="B2" s="363"/>
      <c r="C2" s="363"/>
      <c r="D2" s="363"/>
      <c r="E2" s="363"/>
      <c r="F2" s="59"/>
      <c r="G2" s="59"/>
      <c r="H2" s="59"/>
      <c r="I2" s="59"/>
      <c r="J2" s="59"/>
      <c r="K2" s="59"/>
      <c r="L2" s="59"/>
      <c r="M2" s="59"/>
      <c r="N2" s="60"/>
    </row>
    <row r="3" spans="1:14">
      <c r="A3" s="61"/>
      <c r="B3" s="7"/>
      <c r="C3" s="7"/>
      <c r="D3" s="186"/>
      <c r="E3" s="7"/>
      <c r="F3" s="7"/>
      <c r="G3" s="7"/>
      <c r="H3" s="7"/>
      <c r="I3" s="7"/>
      <c r="J3" s="7"/>
      <c r="K3" s="7"/>
      <c r="L3" s="7"/>
      <c r="M3" s="7"/>
      <c r="N3" s="62"/>
    </row>
    <row r="4" spans="1:14" ht="54.95" customHeight="1">
      <c r="A4" s="61"/>
      <c r="B4" s="196" t="s">
        <v>47</v>
      </c>
      <c r="C4" s="196" t="s">
        <v>48</v>
      </c>
      <c r="D4" s="197" t="s">
        <v>93</v>
      </c>
      <c r="E4" s="7"/>
      <c r="F4" s="7"/>
      <c r="G4" s="7"/>
      <c r="H4" s="7"/>
      <c r="I4" s="7"/>
      <c r="J4" s="7"/>
      <c r="K4" s="14"/>
      <c r="L4" s="14"/>
      <c r="M4" s="7"/>
      <c r="N4" s="62"/>
    </row>
    <row r="5" spans="1:14" ht="54.95" customHeight="1">
      <c r="A5" s="61"/>
      <c r="B5" s="198" t="e">
        <f>SUM('入力シート（実践前）'!$M$6:$M$49)/COUNTIF('入力シート（実践前）'!$M$6:$M$49,"&gt;=1")/6</f>
        <v>#DIV/0!</v>
      </c>
      <c r="C5" s="198" t="e">
        <f>SUM('入力シート（実践後）'!$M$6:$M$49)/COUNTIF('入力シート（実践後）'!$M$6:$M$49,"&gt;=1")/6</f>
        <v>#DIV/0!</v>
      </c>
      <c r="D5" s="198" t="e">
        <f>SUM('入力シート（フォローアップ）'!$M$6:$M$49)/COUNTIF('入力シート（フォローアップ）'!$M$6:$M$49,"&gt;=1")/6</f>
        <v>#DIV/0!</v>
      </c>
      <c r="E5" s="7"/>
      <c r="F5" s="7"/>
      <c r="G5" s="7"/>
      <c r="H5" s="7"/>
      <c r="I5" s="7"/>
      <c r="J5" s="7"/>
      <c r="K5" s="7"/>
      <c r="L5" s="7"/>
      <c r="M5" s="7"/>
      <c r="N5" s="62"/>
    </row>
    <row r="6" spans="1:14" ht="54.95" customHeight="1">
      <c r="A6" s="6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2"/>
    </row>
    <row r="7" spans="1:14" s="16" customFormat="1" ht="24" customHeight="1">
      <c r="A7" s="358" t="s">
        <v>96</v>
      </c>
      <c r="B7" s="359"/>
      <c r="C7" s="359"/>
      <c r="D7" s="359"/>
      <c r="E7" s="359"/>
      <c r="F7" s="59"/>
      <c r="G7" s="59"/>
      <c r="H7" s="59"/>
      <c r="I7" s="59"/>
      <c r="J7" s="59"/>
      <c r="K7" s="59"/>
      <c r="L7" s="59"/>
      <c r="M7" s="59"/>
      <c r="N7" s="60"/>
    </row>
    <row r="8" spans="1:14">
      <c r="A8" s="61"/>
      <c r="B8" s="7"/>
      <c r="C8" s="7"/>
      <c r="D8" s="186"/>
      <c r="E8" s="7"/>
      <c r="F8" s="7"/>
      <c r="G8" s="7"/>
      <c r="H8" s="7"/>
      <c r="I8" s="7"/>
      <c r="J8" s="7"/>
      <c r="K8" s="7"/>
      <c r="L8" s="7"/>
      <c r="M8" s="7"/>
      <c r="N8" s="62"/>
    </row>
    <row r="9" spans="1:14" ht="54.95" customHeight="1">
      <c r="A9" s="61"/>
      <c r="B9" s="196" t="s">
        <v>47</v>
      </c>
      <c r="C9" s="196" t="s">
        <v>48</v>
      </c>
      <c r="D9" s="197" t="s">
        <v>93</v>
      </c>
      <c r="E9" s="7"/>
      <c r="F9" s="7"/>
      <c r="G9" s="7"/>
      <c r="H9" s="7"/>
      <c r="I9" s="7"/>
      <c r="J9" s="7"/>
      <c r="K9" s="14"/>
      <c r="L9" s="14"/>
      <c r="M9" s="7"/>
      <c r="N9" s="62"/>
    </row>
    <row r="10" spans="1:14" ht="54.95" customHeight="1">
      <c r="A10" s="61"/>
      <c r="B10" s="198" t="e">
        <f>SUM('入力シート（実践前）'!$U$6:$U$49)/COUNTIF('入力シート（実践前）'!$U$6:$U$49,"&gt;=1")/6</f>
        <v>#DIV/0!</v>
      </c>
      <c r="C10" s="198" t="e">
        <f>SUM('入力シート（実践後）'!$U$6:$U$49)/COUNTIF('入力シート（実践後）'!$U$6:$U$49,"&gt;=1")/6</f>
        <v>#DIV/0!</v>
      </c>
      <c r="D10" s="198" t="e">
        <f>SUM('入力シート（フォローアップ）'!$U$6:$U$49)/COUNTIF('入力シート（フォローアップ）'!$U$6:$U$49,"&gt;=1")/6</f>
        <v>#DIV/0!</v>
      </c>
      <c r="E10" s="7"/>
      <c r="F10" s="7"/>
      <c r="G10" s="7"/>
      <c r="H10" s="7"/>
      <c r="I10" s="7"/>
      <c r="J10" s="7"/>
      <c r="K10" s="7"/>
      <c r="L10" s="7"/>
      <c r="M10" s="7"/>
      <c r="N10" s="62"/>
    </row>
    <row r="11" spans="1:14" ht="54.95" customHeight="1">
      <c r="A11" s="6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2"/>
    </row>
    <row r="12" spans="1:14" ht="18.95" customHeight="1">
      <c r="A12" s="360" t="s">
        <v>50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  <row r="13" spans="1:14" s="16" customFormat="1" ht="24" customHeight="1">
      <c r="A13" s="364" t="s">
        <v>107</v>
      </c>
      <c r="B13" s="365"/>
      <c r="C13" s="365"/>
      <c r="D13" s="365"/>
      <c r="E13" s="365"/>
      <c r="F13" s="365"/>
      <c r="G13" s="365"/>
      <c r="H13" s="59"/>
      <c r="I13" s="59"/>
      <c r="J13" s="59"/>
      <c r="K13" s="59"/>
      <c r="L13" s="59"/>
      <c r="M13" s="59"/>
      <c r="N13" s="60"/>
    </row>
    <row r="14" spans="1:14">
      <c r="A14" s="61"/>
      <c r="B14" s="7"/>
      <c r="C14" s="7"/>
      <c r="D14" s="186"/>
      <c r="E14" s="7"/>
      <c r="F14" s="7"/>
      <c r="G14" s="7"/>
      <c r="H14" s="7"/>
      <c r="I14" s="7"/>
      <c r="J14" s="7"/>
      <c r="K14" s="7"/>
      <c r="L14" s="7"/>
      <c r="M14" s="7"/>
      <c r="N14" s="62"/>
    </row>
    <row r="15" spans="1:14" ht="54.95" customHeight="1">
      <c r="A15" s="61"/>
      <c r="B15" s="196" t="s">
        <v>47</v>
      </c>
      <c r="C15" s="196" t="s">
        <v>48</v>
      </c>
      <c r="D15" s="197" t="s">
        <v>93</v>
      </c>
      <c r="E15" s="7"/>
      <c r="F15" s="7"/>
      <c r="G15" s="7"/>
      <c r="H15" s="7"/>
      <c r="I15" s="7"/>
      <c r="J15" s="7"/>
      <c r="K15" s="14"/>
      <c r="L15" s="14"/>
      <c r="M15" s="7"/>
      <c r="N15" s="62"/>
    </row>
    <row r="16" spans="1:14" ht="54.95" customHeight="1">
      <c r="A16" s="61"/>
      <c r="B16" s="198" t="e">
        <f>'入力シート（実践前）'!$I$54</f>
        <v>#DIV/0!</v>
      </c>
      <c r="C16" s="129" t="e">
        <f>'入力シート（実践後）'!$I$54</f>
        <v>#DIV/0!</v>
      </c>
      <c r="D16" s="198" t="e">
        <f>'入力シート（フォローアップ）'!$I$54</f>
        <v>#DIV/0!</v>
      </c>
      <c r="E16" s="7"/>
      <c r="F16" s="7"/>
      <c r="G16" s="7"/>
      <c r="H16" s="7"/>
      <c r="I16" s="7"/>
      <c r="J16" s="7"/>
      <c r="K16" s="7"/>
      <c r="L16" s="7"/>
      <c r="M16" s="7"/>
      <c r="N16" s="62"/>
    </row>
    <row r="17" spans="1:14" ht="54.95" customHeight="1">
      <c r="A17" s="6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62"/>
    </row>
    <row r="18" spans="1:14" s="16" customFormat="1" ht="24" customHeight="1">
      <c r="A18" s="364" t="s">
        <v>108</v>
      </c>
      <c r="B18" s="365"/>
      <c r="C18" s="365"/>
      <c r="D18" s="365"/>
      <c r="E18" s="365"/>
      <c r="F18" s="365"/>
      <c r="G18" s="365"/>
      <c r="H18" s="59"/>
      <c r="I18" s="59"/>
      <c r="J18" s="59"/>
      <c r="K18" s="59"/>
      <c r="L18" s="59"/>
      <c r="M18" s="59"/>
      <c r="N18" s="60"/>
    </row>
    <row r="19" spans="1:14">
      <c r="A19" s="61"/>
      <c r="B19" s="7"/>
      <c r="C19" s="7"/>
      <c r="D19" s="186"/>
      <c r="E19" s="7"/>
      <c r="F19" s="7"/>
      <c r="G19" s="7"/>
      <c r="H19" s="7"/>
      <c r="I19" s="7"/>
      <c r="J19" s="7"/>
      <c r="K19" s="7"/>
      <c r="L19" s="7"/>
      <c r="M19" s="7"/>
      <c r="N19" s="62"/>
    </row>
    <row r="20" spans="1:14" ht="54.95" customHeight="1">
      <c r="A20" s="61"/>
      <c r="B20" s="196" t="s">
        <v>47</v>
      </c>
      <c r="C20" s="196" t="s">
        <v>48</v>
      </c>
      <c r="D20" s="197" t="s">
        <v>93</v>
      </c>
      <c r="E20" s="7"/>
      <c r="F20" s="7"/>
      <c r="G20" s="7"/>
      <c r="H20" s="7"/>
      <c r="I20" s="7"/>
      <c r="J20" s="7"/>
      <c r="K20" s="14"/>
      <c r="L20" s="14"/>
      <c r="M20" s="7"/>
      <c r="N20" s="62"/>
    </row>
    <row r="21" spans="1:14" ht="54.95" customHeight="1">
      <c r="A21" s="61"/>
      <c r="B21" s="198" t="e">
        <f>'入力シート（実践前）'!$M$54</f>
        <v>#DIV/0!</v>
      </c>
      <c r="C21" s="129" t="e">
        <f>'入力シート（実践後）'!$M$54</f>
        <v>#DIV/0!</v>
      </c>
      <c r="D21" s="198" t="e">
        <f>'入力シート（フォローアップ）'!$M$54</f>
        <v>#DIV/0!</v>
      </c>
      <c r="E21" s="7"/>
      <c r="F21" s="7"/>
      <c r="G21" s="7"/>
      <c r="H21" s="7"/>
      <c r="I21" s="7"/>
      <c r="J21" s="7"/>
      <c r="K21" s="7"/>
      <c r="L21" s="7"/>
      <c r="M21" s="7"/>
      <c r="N21" s="62"/>
    </row>
    <row r="22" spans="1:14" ht="54.95" customHeight="1">
      <c r="A22" s="6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2"/>
    </row>
    <row r="23" spans="1:14" s="16" customFormat="1" ht="24" customHeight="1">
      <c r="A23" s="356" t="s">
        <v>109</v>
      </c>
      <c r="B23" s="357"/>
      <c r="C23" s="357"/>
      <c r="D23" s="357"/>
      <c r="E23" s="357"/>
      <c r="F23" s="357"/>
      <c r="G23" s="357"/>
      <c r="H23" s="59"/>
      <c r="I23" s="59"/>
      <c r="J23" s="59"/>
      <c r="K23" s="59"/>
      <c r="L23" s="59"/>
      <c r="M23" s="59"/>
      <c r="N23" s="60"/>
    </row>
    <row r="24" spans="1:14">
      <c r="A24" s="61"/>
      <c r="B24" s="7"/>
      <c r="C24" s="7"/>
      <c r="D24" s="186"/>
      <c r="E24" s="7"/>
      <c r="F24" s="7"/>
      <c r="G24" s="7"/>
      <c r="H24" s="7"/>
      <c r="I24" s="7"/>
      <c r="J24" s="7"/>
      <c r="K24" s="7"/>
      <c r="L24" s="7"/>
      <c r="M24" s="7"/>
      <c r="N24" s="62"/>
    </row>
    <row r="25" spans="1:14" ht="54.95" customHeight="1">
      <c r="A25" s="61"/>
      <c r="B25" s="196" t="s">
        <v>47</v>
      </c>
      <c r="C25" s="196" t="s">
        <v>48</v>
      </c>
      <c r="D25" s="197" t="s">
        <v>93</v>
      </c>
      <c r="E25" s="7"/>
      <c r="F25" s="7"/>
      <c r="G25" s="7"/>
      <c r="H25" s="7"/>
      <c r="I25" s="7"/>
      <c r="J25" s="7"/>
      <c r="K25" s="14"/>
      <c r="L25" s="14"/>
      <c r="M25" s="7"/>
      <c r="N25" s="62"/>
    </row>
    <row r="26" spans="1:14" ht="54.95" customHeight="1">
      <c r="A26" s="61"/>
      <c r="B26" s="198" t="e">
        <f>'入力シート（実践前）'!$Q$54</f>
        <v>#DIV/0!</v>
      </c>
      <c r="C26" s="129" t="e">
        <f>'入力シート（実践後）'!$Q$54</f>
        <v>#DIV/0!</v>
      </c>
      <c r="D26" s="198" t="e">
        <f>'入力シート（フォローアップ）'!$Q$54</f>
        <v>#DIV/0!</v>
      </c>
      <c r="E26" s="7"/>
      <c r="F26" s="7"/>
      <c r="G26" s="7"/>
      <c r="H26" s="7"/>
      <c r="I26" s="7"/>
      <c r="J26" s="7"/>
      <c r="K26" s="7"/>
      <c r="L26" s="7"/>
      <c r="M26" s="7"/>
      <c r="N26" s="62"/>
    </row>
    <row r="27" spans="1:14" ht="54.95" customHeight="1">
      <c r="A27" s="6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62"/>
    </row>
    <row r="28" spans="1:14" s="16" customFormat="1" ht="24" customHeight="1">
      <c r="A28" s="358" t="s">
        <v>110</v>
      </c>
      <c r="B28" s="359"/>
      <c r="C28" s="359"/>
      <c r="D28" s="359"/>
      <c r="E28" s="359"/>
      <c r="F28" s="359"/>
      <c r="G28" s="359"/>
      <c r="H28" s="59"/>
      <c r="I28" s="59"/>
      <c r="J28" s="59"/>
      <c r="K28" s="59"/>
      <c r="L28" s="59"/>
      <c r="M28" s="59"/>
      <c r="N28" s="60"/>
    </row>
    <row r="29" spans="1:14">
      <c r="A29" s="61"/>
      <c r="B29" s="7"/>
      <c r="C29" s="7"/>
      <c r="D29" s="186"/>
      <c r="E29" s="7"/>
      <c r="F29" s="7"/>
      <c r="G29" s="7"/>
      <c r="H29" s="7"/>
      <c r="I29" s="7"/>
      <c r="J29" s="7"/>
      <c r="K29" s="7"/>
      <c r="L29" s="7"/>
      <c r="M29" s="7"/>
      <c r="N29" s="62"/>
    </row>
    <row r="30" spans="1:14" ht="54.95" customHeight="1">
      <c r="A30" s="61"/>
      <c r="B30" s="196" t="s">
        <v>47</v>
      </c>
      <c r="C30" s="196" t="s">
        <v>48</v>
      </c>
      <c r="D30" s="197" t="s">
        <v>93</v>
      </c>
      <c r="E30" s="7"/>
      <c r="F30" s="7"/>
      <c r="G30" s="7"/>
      <c r="H30" s="7"/>
      <c r="I30" s="7"/>
      <c r="J30" s="7"/>
      <c r="K30" s="14"/>
      <c r="L30" s="14"/>
      <c r="M30" s="7"/>
      <c r="N30" s="62"/>
    </row>
    <row r="31" spans="1:14" ht="54.95" customHeight="1">
      <c r="A31" s="61"/>
      <c r="B31" s="198" t="e">
        <f>'入力シート（実践前）'!$U$54</f>
        <v>#DIV/0!</v>
      </c>
      <c r="C31" s="129" t="e">
        <f>'入力シート（実践後）'!$U$54</f>
        <v>#DIV/0!</v>
      </c>
      <c r="D31" s="198" t="e">
        <f>'入力シート（フォローアップ）'!$U$54</f>
        <v>#DIV/0!</v>
      </c>
      <c r="E31" s="7"/>
      <c r="F31" s="7"/>
      <c r="G31" s="7"/>
      <c r="H31" s="7"/>
      <c r="I31" s="7"/>
      <c r="J31" s="7"/>
      <c r="K31" s="7"/>
      <c r="L31" s="7"/>
      <c r="M31" s="7"/>
      <c r="N31" s="62"/>
    </row>
    <row r="32" spans="1:14" ht="51.75" customHeight="1">
      <c r="A32" s="64"/>
      <c r="B32" s="199"/>
      <c r="C32" s="199"/>
      <c r="D32" s="199"/>
      <c r="E32" s="65"/>
      <c r="F32" s="65"/>
      <c r="G32" s="65"/>
      <c r="H32" s="65"/>
      <c r="I32" s="65"/>
      <c r="J32" s="65"/>
      <c r="K32" s="65"/>
      <c r="L32" s="65"/>
      <c r="M32" s="65"/>
      <c r="N32" s="66"/>
    </row>
    <row r="33" spans="1:14" ht="27.75" customHeight="1">
      <c r="A33" s="360" t="s">
        <v>56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6"/>
    </row>
    <row r="34" spans="1:14" ht="27.75" customHeight="1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3"/>
    </row>
    <row r="35" spans="1:14" ht="24" customHeight="1">
      <c r="A35" s="362" t="s">
        <v>95</v>
      </c>
      <c r="B35" s="363"/>
      <c r="C35" s="363"/>
      <c r="D35" s="363"/>
      <c r="E35" s="363"/>
      <c r="F35" s="7"/>
      <c r="G35" s="7"/>
      <c r="H35" s="7"/>
      <c r="I35" s="7"/>
      <c r="J35" s="7"/>
      <c r="K35" s="7"/>
      <c r="L35" s="7"/>
      <c r="M35" s="7"/>
      <c r="N35" s="62"/>
    </row>
    <row r="36" spans="1:14" ht="24" customHeight="1">
      <c r="A36" s="6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62"/>
    </row>
    <row r="37" spans="1:14" ht="24" customHeight="1">
      <c r="A37" s="367"/>
      <c r="B37" s="368"/>
      <c r="C37" s="368"/>
      <c r="D37" s="368"/>
      <c r="E37" s="368"/>
      <c r="F37" s="169" t="s">
        <v>47</v>
      </c>
      <c r="G37" s="169" t="s">
        <v>48</v>
      </c>
      <c r="H37" s="200" t="s">
        <v>93</v>
      </c>
      <c r="I37" s="7"/>
      <c r="J37" s="7"/>
      <c r="K37" s="7"/>
      <c r="L37" s="7"/>
      <c r="M37" s="7"/>
      <c r="N37" s="62"/>
    </row>
    <row r="38" spans="1:14" ht="24" customHeight="1">
      <c r="A38" s="369" t="s">
        <v>57</v>
      </c>
      <c r="B38" s="370"/>
      <c r="C38" s="370"/>
      <c r="D38" s="370"/>
      <c r="E38" s="370"/>
      <c r="F38" s="130" t="e">
        <f>'入力シート（実践前）'!$G$50</f>
        <v>#DIV/0!</v>
      </c>
      <c r="G38" s="130" t="e">
        <f>'入力シート（実践後）'!$G$50</f>
        <v>#DIV/0!</v>
      </c>
      <c r="H38" s="131" t="e">
        <f>'入力シート（フォローアップ）'!$G$50</f>
        <v>#DIV/0!</v>
      </c>
      <c r="I38" s="7"/>
      <c r="J38" s="7"/>
      <c r="K38" s="7"/>
      <c r="L38" s="7"/>
      <c r="M38" s="7"/>
      <c r="N38" s="62"/>
    </row>
    <row r="39" spans="1:14" ht="24" customHeight="1">
      <c r="A39" s="371" t="s">
        <v>58</v>
      </c>
      <c r="B39" s="372"/>
      <c r="C39" s="372"/>
      <c r="D39" s="372"/>
      <c r="E39" s="372"/>
      <c r="F39" s="132" t="e">
        <f>'入力シート（実践前）'!$H$50</f>
        <v>#DIV/0!</v>
      </c>
      <c r="G39" s="132" t="e">
        <f>'入力シート（実践後）'!$H$50</f>
        <v>#DIV/0!</v>
      </c>
      <c r="H39" s="133" t="e">
        <f>'入力シート（フォローアップ）'!$H$50</f>
        <v>#DIV/0!</v>
      </c>
      <c r="I39" s="7"/>
      <c r="J39" s="7"/>
      <c r="K39" s="7"/>
      <c r="L39" s="7"/>
      <c r="M39" s="7"/>
      <c r="N39" s="62"/>
    </row>
    <row r="40" spans="1:14" ht="24" customHeight="1">
      <c r="A40" s="369" t="s">
        <v>59</v>
      </c>
      <c r="B40" s="370"/>
      <c r="C40" s="370"/>
      <c r="D40" s="370"/>
      <c r="E40" s="370"/>
      <c r="F40" s="130" t="e">
        <f>'入力シート（実践前）'!$I$50</f>
        <v>#DIV/0!</v>
      </c>
      <c r="G40" s="130" t="e">
        <f>'入力シート（実践後）'!$I$50</f>
        <v>#DIV/0!</v>
      </c>
      <c r="H40" s="131" t="e">
        <f>'入力シート（フォローアップ）'!$I$50</f>
        <v>#DIV/0!</v>
      </c>
      <c r="I40" s="7"/>
      <c r="J40" s="7"/>
      <c r="K40" s="7"/>
      <c r="L40" s="7"/>
      <c r="M40" s="7"/>
      <c r="N40" s="62"/>
    </row>
    <row r="41" spans="1:14" ht="24" customHeight="1">
      <c r="A41" s="371" t="s">
        <v>60</v>
      </c>
      <c r="B41" s="372"/>
      <c r="C41" s="372"/>
      <c r="D41" s="372"/>
      <c r="E41" s="372"/>
      <c r="F41" s="132" t="e">
        <f>'入力シート（実践前）'!$J$50</f>
        <v>#DIV/0!</v>
      </c>
      <c r="G41" s="132" t="e">
        <f>'入力シート（実践後）'!$J$50</f>
        <v>#DIV/0!</v>
      </c>
      <c r="H41" s="133" t="e">
        <f>'入力シート（フォローアップ）'!$J$50</f>
        <v>#DIV/0!</v>
      </c>
      <c r="I41" s="7"/>
      <c r="J41" s="7"/>
      <c r="K41" s="7"/>
      <c r="L41" s="7"/>
      <c r="M41" s="7"/>
      <c r="N41" s="62"/>
    </row>
    <row r="42" spans="1:14" ht="24" customHeight="1">
      <c r="A42" s="369" t="s">
        <v>61</v>
      </c>
      <c r="B42" s="370"/>
      <c r="C42" s="370"/>
      <c r="D42" s="370"/>
      <c r="E42" s="370"/>
      <c r="F42" s="130" t="e">
        <f>'入力シート（実践前）'!$K$50</f>
        <v>#DIV/0!</v>
      </c>
      <c r="G42" s="130" t="e">
        <f>'入力シート（実践後）'!$K$50</f>
        <v>#DIV/0!</v>
      </c>
      <c r="H42" s="131" t="e">
        <f>'入力シート（フォローアップ）'!$K$50</f>
        <v>#DIV/0!</v>
      </c>
      <c r="I42" s="7"/>
      <c r="J42" s="7"/>
      <c r="K42" s="7"/>
      <c r="L42" s="7"/>
      <c r="M42" s="7"/>
      <c r="N42" s="62"/>
    </row>
    <row r="43" spans="1:14" ht="24" customHeight="1">
      <c r="A43" s="373" t="s">
        <v>62</v>
      </c>
      <c r="B43" s="374"/>
      <c r="C43" s="374"/>
      <c r="D43" s="374"/>
      <c r="E43" s="374"/>
      <c r="F43" s="134" t="e">
        <f>'入力シート（実践前）'!$L$50</f>
        <v>#DIV/0!</v>
      </c>
      <c r="G43" s="134" t="e">
        <f>'入力シート（実践後）'!$L$50</f>
        <v>#DIV/0!</v>
      </c>
      <c r="H43" s="135" t="e">
        <f>'入力シート（フォローアップ）'!$L$50</f>
        <v>#DIV/0!</v>
      </c>
      <c r="I43" s="7"/>
      <c r="J43" s="7"/>
      <c r="K43" s="7"/>
      <c r="L43" s="7"/>
      <c r="M43" s="7"/>
      <c r="N43" s="62"/>
    </row>
    <row r="44" spans="1:14" ht="24" customHeight="1">
      <c r="A44" s="6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62"/>
    </row>
    <row r="45" spans="1:14" ht="24" customHeight="1">
      <c r="A45" s="6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62"/>
    </row>
    <row r="46" spans="1:14" ht="24" customHeight="1">
      <c r="A46" s="6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62"/>
    </row>
    <row r="47" spans="1:14" ht="24" customHeight="1">
      <c r="A47" s="6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62"/>
    </row>
    <row r="48" spans="1:14" ht="24" customHeight="1">
      <c r="A48" s="6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62"/>
    </row>
    <row r="49" spans="1:21" ht="24" customHeight="1">
      <c r="A49" s="6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62"/>
    </row>
    <row r="50" spans="1:21" ht="24" customHeight="1">
      <c r="A50" s="6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62"/>
    </row>
    <row r="51" spans="1:21" ht="24" customHeight="1">
      <c r="A51" s="6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62"/>
    </row>
    <row r="52" spans="1:21" ht="24" customHeight="1">
      <c r="A52" s="6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62"/>
    </row>
    <row r="53" spans="1:21" ht="24" customHeight="1">
      <c r="A53" s="6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62"/>
    </row>
    <row r="54" spans="1:21" ht="24" customHeight="1">
      <c r="A54" s="6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62"/>
    </row>
    <row r="55" spans="1:21" ht="24" customHeight="1">
      <c r="A55" s="6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62"/>
    </row>
    <row r="56" spans="1:21" ht="91.5" customHeight="1">
      <c r="A56" s="6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62"/>
    </row>
    <row r="57" spans="1:21" ht="24" customHeight="1">
      <c r="A57" s="358" t="s">
        <v>98</v>
      </c>
      <c r="B57" s="359"/>
      <c r="C57" s="359"/>
      <c r="D57" s="359"/>
      <c r="E57" s="359"/>
      <c r="F57" s="7"/>
      <c r="G57" s="7"/>
      <c r="H57" s="7"/>
      <c r="I57" s="7"/>
      <c r="J57" s="7"/>
      <c r="K57" s="7"/>
      <c r="L57" s="7"/>
      <c r="M57" s="7"/>
      <c r="N57" s="62"/>
      <c r="R57" s="7"/>
      <c r="S57" s="7"/>
      <c r="T57" s="189"/>
      <c r="U57" s="189"/>
    </row>
    <row r="58" spans="1:21" ht="24" customHeight="1">
      <c r="A58" s="61"/>
      <c r="B58" s="7"/>
      <c r="C58" s="7"/>
      <c r="D58" s="7"/>
      <c r="E58" s="7"/>
      <c r="F58" s="141"/>
      <c r="G58" s="141"/>
      <c r="H58" s="7"/>
      <c r="I58" s="7"/>
      <c r="J58" s="7"/>
      <c r="K58" s="7"/>
      <c r="L58" s="7"/>
      <c r="M58" s="7"/>
      <c r="N58" s="62"/>
      <c r="R58" s="7"/>
      <c r="S58" s="7"/>
      <c r="T58" s="14"/>
      <c r="U58" s="14"/>
    </row>
    <row r="59" spans="1:21" ht="24" customHeight="1">
      <c r="A59" s="377"/>
      <c r="B59" s="378"/>
      <c r="C59" s="378"/>
      <c r="D59" s="378"/>
      <c r="E59" s="378"/>
      <c r="F59" s="169" t="s">
        <v>47</v>
      </c>
      <c r="G59" s="169" t="s">
        <v>48</v>
      </c>
      <c r="H59" s="200" t="s">
        <v>93</v>
      </c>
      <c r="I59" s="7"/>
      <c r="J59" s="7"/>
      <c r="K59" s="7"/>
      <c r="L59" s="7"/>
      <c r="M59" s="7"/>
      <c r="N59" s="62"/>
      <c r="R59" s="7"/>
      <c r="S59" s="7"/>
      <c r="T59" s="14"/>
      <c r="U59" s="14"/>
    </row>
    <row r="60" spans="1:21" ht="24" customHeight="1">
      <c r="A60" s="379" t="s">
        <v>74</v>
      </c>
      <c r="B60" s="380"/>
      <c r="C60" s="380"/>
      <c r="D60" s="380"/>
      <c r="E60" s="380"/>
      <c r="F60" s="130" t="e">
        <f>'入力シート（実践前）'!$O$50</f>
        <v>#DIV/0!</v>
      </c>
      <c r="G60" s="130" t="e">
        <f>'入力シート（実践後）'!$O$50</f>
        <v>#DIV/0!</v>
      </c>
      <c r="H60" s="131" t="e">
        <f>'入力シート（フォローアップ）'!$O$50</f>
        <v>#DIV/0!</v>
      </c>
      <c r="I60" s="7"/>
      <c r="J60" s="7"/>
      <c r="K60" s="7"/>
      <c r="L60" s="7"/>
      <c r="M60" s="7"/>
      <c r="N60" s="62"/>
      <c r="R60" s="7"/>
      <c r="S60" s="7"/>
      <c r="T60" s="14"/>
      <c r="U60" s="14"/>
    </row>
    <row r="61" spans="1:21" ht="24" customHeight="1">
      <c r="A61" s="381" t="s">
        <v>75</v>
      </c>
      <c r="B61" s="382"/>
      <c r="C61" s="382"/>
      <c r="D61" s="382"/>
      <c r="E61" s="382"/>
      <c r="F61" s="132" t="e">
        <f>'入力シート（実践前）'!$P$50</f>
        <v>#DIV/0!</v>
      </c>
      <c r="G61" s="132" t="e">
        <f>'入力シート（実践後）'!$P$50</f>
        <v>#DIV/0!</v>
      </c>
      <c r="H61" s="133" t="e">
        <f>'入力シート（フォローアップ）'!$P$50</f>
        <v>#DIV/0!</v>
      </c>
      <c r="I61" s="7"/>
      <c r="J61" s="7"/>
      <c r="K61" s="7"/>
      <c r="L61" s="7"/>
      <c r="M61" s="7"/>
      <c r="N61" s="62"/>
      <c r="R61" s="7"/>
      <c r="S61" s="7"/>
      <c r="T61" s="14"/>
      <c r="U61" s="14"/>
    </row>
    <row r="62" spans="1:21" ht="24" customHeight="1">
      <c r="A62" s="379" t="s">
        <v>76</v>
      </c>
      <c r="B62" s="380"/>
      <c r="C62" s="380"/>
      <c r="D62" s="380"/>
      <c r="E62" s="380"/>
      <c r="F62" s="130" t="e">
        <f>'入力シート（実践前）'!$Q$50</f>
        <v>#DIV/0!</v>
      </c>
      <c r="G62" s="130" t="e">
        <f>'入力シート（実践後）'!$Q$50</f>
        <v>#DIV/0!</v>
      </c>
      <c r="H62" s="131" t="e">
        <f>'入力シート（フォローアップ）'!$Q$50</f>
        <v>#DIV/0!</v>
      </c>
      <c r="I62" s="7"/>
      <c r="J62" s="7"/>
      <c r="K62" s="7"/>
      <c r="L62" s="7"/>
      <c r="M62" s="7"/>
      <c r="N62" s="62"/>
      <c r="R62" s="7"/>
      <c r="S62" s="7"/>
      <c r="T62" s="14"/>
      <c r="U62" s="14"/>
    </row>
    <row r="63" spans="1:21" ht="24" customHeight="1">
      <c r="A63" s="381" t="s">
        <v>77</v>
      </c>
      <c r="B63" s="382"/>
      <c r="C63" s="382"/>
      <c r="D63" s="382"/>
      <c r="E63" s="382"/>
      <c r="F63" s="132" t="e">
        <f>'入力シート（実践前）'!$R$50</f>
        <v>#DIV/0!</v>
      </c>
      <c r="G63" s="132" t="e">
        <f>'入力シート（実践後）'!$R$50</f>
        <v>#DIV/0!</v>
      </c>
      <c r="H63" s="133" t="e">
        <f>'入力シート（フォローアップ）'!$R$50</f>
        <v>#DIV/0!</v>
      </c>
      <c r="I63" s="7"/>
      <c r="J63" s="7"/>
      <c r="K63" s="7"/>
      <c r="L63" s="7"/>
      <c r="M63" s="7"/>
      <c r="N63" s="62"/>
      <c r="R63" s="7"/>
      <c r="S63" s="7"/>
      <c r="T63" s="14"/>
      <c r="U63" s="14"/>
    </row>
    <row r="64" spans="1:21" ht="24" customHeight="1">
      <c r="A64" s="379" t="s">
        <v>78</v>
      </c>
      <c r="B64" s="380"/>
      <c r="C64" s="380"/>
      <c r="D64" s="380"/>
      <c r="E64" s="380"/>
      <c r="F64" s="130" t="e">
        <f>'入力シート（実践前）'!$S$50</f>
        <v>#DIV/0!</v>
      </c>
      <c r="G64" s="130" t="e">
        <f>'入力シート（実践後）'!$S$50</f>
        <v>#DIV/0!</v>
      </c>
      <c r="H64" s="131" t="e">
        <f>'入力シート（フォローアップ）'!$S$50</f>
        <v>#DIV/0!</v>
      </c>
      <c r="I64" s="7"/>
      <c r="J64" s="7"/>
      <c r="K64" s="7"/>
      <c r="L64" s="7"/>
      <c r="M64" s="7"/>
      <c r="N64" s="62"/>
      <c r="R64" s="7"/>
      <c r="S64" s="7"/>
      <c r="T64" s="7"/>
      <c r="U64" s="7"/>
    </row>
    <row r="65" spans="1:14" ht="24" customHeight="1">
      <c r="A65" s="375" t="s">
        <v>79</v>
      </c>
      <c r="B65" s="376"/>
      <c r="C65" s="376"/>
      <c r="D65" s="376"/>
      <c r="E65" s="376"/>
      <c r="F65" s="134" t="e">
        <f>'入力シート（実践前）'!$T$50</f>
        <v>#DIV/0!</v>
      </c>
      <c r="G65" s="134" t="e">
        <f>'入力シート（実践後）'!$T$50</f>
        <v>#DIV/0!</v>
      </c>
      <c r="H65" s="135" t="e">
        <f>'入力シート（フォローアップ）'!$T$50</f>
        <v>#DIV/0!</v>
      </c>
      <c r="I65" s="7"/>
      <c r="J65" s="7"/>
      <c r="K65" s="7"/>
      <c r="L65" s="7"/>
      <c r="M65" s="7"/>
      <c r="N65" s="62"/>
    </row>
    <row r="66" spans="1:14" ht="24" customHeight="1">
      <c r="A66" s="6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62"/>
    </row>
    <row r="67" spans="1:14" ht="24" customHeight="1">
      <c r="A67" s="6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62"/>
    </row>
    <row r="68" spans="1:14" ht="24" customHeight="1">
      <c r="A68" s="6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62"/>
    </row>
    <row r="69" spans="1:14" ht="24" customHeight="1">
      <c r="A69" s="6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62"/>
    </row>
    <row r="70" spans="1:14" ht="24" customHeight="1">
      <c r="A70" s="6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62"/>
    </row>
    <row r="71" spans="1:14" ht="24" customHeight="1">
      <c r="A71" s="6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62"/>
    </row>
    <row r="72" spans="1:14" ht="24" customHeight="1">
      <c r="A72" s="6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62"/>
    </row>
    <row r="73" spans="1:14" ht="24" customHeight="1">
      <c r="A73" s="6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62"/>
    </row>
    <row r="74" spans="1:14" ht="24" customHeight="1">
      <c r="A74" s="6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62"/>
    </row>
    <row r="75" spans="1:14" ht="24" customHeight="1">
      <c r="A75" s="6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62"/>
    </row>
    <row r="76" spans="1:14" ht="24" customHeight="1">
      <c r="A76" s="6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62"/>
    </row>
    <row r="77" spans="1:14" ht="24" customHeight="1">
      <c r="A77" s="6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62"/>
    </row>
    <row r="78" spans="1:14" ht="24" customHeight="1">
      <c r="A78" s="6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62"/>
    </row>
    <row r="79" spans="1:14" ht="24" customHeight="1">
      <c r="A79" s="6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62"/>
    </row>
    <row r="80" spans="1:14" ht="8.25" customHeight="1">
      <c r="A80" s="64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6"/>
    </row>
    <row r="81" ht="24" customHeight="1"/>
    <row r="83" ht="63.75" customHeight="1"/>
  </sheetData>
  <sheetProtection algorithmName="SHA-512" hashValue="dWcBEzjaKTgN2EXqeyt4+qakie0UY/zFvL2RqH1XJTZE5T7hQ2LbQ80idz8SNLhmRzbO9kj1NJ55KuoM82HmZg==" saltValue="M95h8RtZ0ilFjZYvjrM8Hg==" spinCount="100000" sheet="1" objects="1" scenarios="1" selectLockedCells="1" selectUnlockedCells="1"/>
  <mergeCells count="25">
    <mergeCell ref="A65:E65"/>
    <mergeCell ref="A59:E59"/>
    <mergeCell ref="A60:E60"/>
    <mergeCell ref="A61:E61"/>
    <mergeCell ref="A62:E62"/>
    <mergeCell ref="A63:E63"/>
    <mergeCell ref="A64:E64"/>
    <mergeCell ref="A57:E57"/>
    <mergeCell ref="A33:N33"/>
    <mergeCell ref="A35:E35"/>
    <mergeCell ref="A37:E37"/>
    <mergeCell ref="A38:E38"/>
    <mergeCell ref="A39:E39"/>
    <mergeCell ref="A40:E40"/>
    <mergeCell ref="A41:E41"/>
    <mergeCell ref="A42:E42"/>
    <mergeCell ref="A43:E43"/>
    <mergeCell ref="A23:G23"/>
    <mergeCell ref="A28:G28"/>
    <mergeCell ref="A1:N1"/>
    <mergeCell ref="A2:E2"/>
    <mergeCell ref="A7:E7"/>
    <mergeCell ref="A12:N12"/>
    <mergeCell ref="A18:G18"/>
    <mergeCell ref="A13:G13"/>
  </mergeCells>
  <phoneticPr fontId="1"/>
  <pageMargins left="0.93" right="0.7" top="0.61" bottom="0.75" header="0.3" footer="0.3"/>
  <pageSetup paperSize="9" scale="64" fitToHeight="0" orientation="portrait" verticalDpi="75" r:id="rId1"/>
  <headerFooter differentFirst="1" alignWithMargins="0">
    <oddHeader>&amp;R&amp;14平成30年度　佐賀県教育センター　小・中・高等学校教育相談</oddHeader>
    <oddFooter>&amp;C&amp;16実践前後の変容【各質問項目】</oddFooter>
    <firstHeader>&amp;R&amp;14平成30年度　佐賀県教育センター　小・中・高等学校教育相談</firstHeader>
    <firstFooter>&amp;C&amp;16実践前後の変容【上位尺度・下位尺度】</firstFooter>
  </headerFooter>
  <rowBreaks count="1" manualBreakCount="1">
    <brk id="3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G104"/>
  <sheetViews>
    <sheetView showGridLines="0" view="pageBreakPreview" zoomScale="80" zoomScaleNormal="100" zoomScaleSheetLayoutView="80" workbookViewId="0">
      <selection activeCell="G8" sqref="G8"/>
    </sheetView>
  </sheetViews>
  <sheetFormatPr defaultRowHeight="13.5"/>
  <cols>
    <col min="2" max="2" width="4" style="2" customWidth="1"/>
    <col min="3" max="3" width="3.875" style="2" customWidth="1"/>
    <col min="4" max="4" width="3.875" style="2" hidden="1" customWidth="1"/>
    <col min="5" max="5" width="16.375" style="2" customWidth="1"/>
    <col min="6" max="6" width="4" style="2" hidden="1" customWidth="1"/>
    <col min="7" max="12" width="4.375" customWidth="1"/>
    <col min="13" max="13" width="6" customWidth="1"/>
    <col min="14" max="14" width="9" customWidth="1"/>
    <col min="15" max="20" width="4.375" customWidth="1"/>
    <col min="21" max="21" width="6" customWidth="1"/>
    <col min="22" max="22" width="3.75" bestFit="1" customWidth="1"/>
    <col min="23" max="23" width="5.625" hidden="1" customWidth="1"/>
    <col min="24" max="24" width="5.625" style="1" hidden="1" customWidth="1"/>
    <col min="25" max="28" width="5.625" hidden="1" customWidth="1"/>
    <col min="29" max="32" width="6.5" hidden="1" customWidth="1"/>
    <col min="33" max="45" width="4.625" hidden="1" customWidth="1"/>
    <col min="46" max="59" width="8.125" hidden="1" customWidth="1"/>
    <col min="60" max="61" width="4.625" customWidth="1"/>
    <col min="62" max="75" width="5.625" customWidth="1"/>
  </cols>
  <sheetData>
    <row r="1" spans="1:59" ht="34.5" customHeight="1" thickBot="1">
      <c r="A1" s="405" t="s">
        <v>47</v>
      </c>
      <c r="B1" s="406"/>
      <c r="C1" s="393"/>
      <c r="D1" s="394"/>
      <c r="E1" s="395"/>
      <c r="F1" s="395"/>
      <c r="G1" s="396"/>
      <c r="H1" s="397" t="s">
        <v>127</v>
      </c>
      <c r="I1" s="397"/>
      <c r="J1" s="159"/>
      <c r="K1" s="38" t="s">
        <v>38</v>
      </c>
      <c r="L1" s="159"/>
      <c r="M1" s="36" t="s">
        <v>39</v>
      </c>
      <c r="N1" s="37"/>
      <c r="O1" s="159"/>
      <c r="P1" s="38" t="s">
        <v>26</v>
      </c>
      <c r="Q1" s="159"/>
      <c r="R1" s="39" t="s">
        <v>37</v>
      </c>
      <c r="S1" s="40"/>
      <c r="T1" s="7"/>
      <c r="U1" s="7"/>
      <c r="V1" s="7"/>
      <c r="W1" s="7"/>
      <c r="X1" s="35" t="str">
        <f>H1</f>
        <v>選択してください</v>
      </c>
    </row>
    <row r="2" spans="1:59" ht="20.25" customHeight="1">
      <c r="B2" s="28"/>
      <c r="C2" s="28"/>
      <c r="D2" s="28"/>
      <c r="E2" s="28"/>
      <c r="F2" s="28"/>
      <c r="G2" s="387" t="s">
        <v>35</v>
      </c>
      <c r="H2" s="388"/>
      <c r="I2" s="388"/>
      <c r="J2" s="388"/>
      <c r="K2" s="388"/>
      <c r="L2" s="389"/>
      <c r="M2" s="29"/>
      <c r="N2" s="5"/>
      <c r="O2" s="390" t="s">
        <v>11</v>
      </c>
      <c r="P2" s="391"/>
      <c r="Q2" s="391"/>
      <c r="R2" s="391"/>
      <c r="S2" s="391"/>
      <c r="T2" s="392"/>
      <c r="U2" s="30"/>
    </row>
    <row r="3" spans="1:59" ht="20.25" customHeight="1" thickBot="1">
      <c r="B3" s="28"/>
      <c r="C3" s="28"/>
      <c r="D3" s="28"/>
      <c r="E3" s="28"/>
      <c r="F3" s="28"/>
      <c r="G3" s="32">
        <v>1</v>
      </c>
      <c r="H3" s="33">
        <v>2</v>
      </c>
      <c r="I3" s="33">
        <v>3</v>
      </c>
      <c r="J3" s="33">
        <v>4</v>
      </c>
      <c r="K3" s="33">
        <v>5</v>
      </c>
      <c r="L3" s="34">
        <v>6</v>
      </c>
      <c r="M3" s="29"/>
      <c r="N3" s="5"/>
      <c r="O3" s="46">
        <v>7</v>
      </c>
      <c r="P3" s="47">
        <v>8</v>
      </c>
      <c r="Q3" s="47">
        <v>9</v>
      </c>
      <c r="R3" s="47">
        <v>10</v>
      </c>
      <c r="S3" s="47">
        <v>11</v>
      </c>
      <c r="T3" s="48">
        <v>12</v>
      </c>
      <c r="U3" s="30"/>
    </row>
    <row r="4" spans="1:59" ht="249.95" customHeight="1" thickBot="1">
      <c r="A4" s="20"/>
      <c r="B4" s="404" t="s">
        <v>36</v>
      </c>
      <c r="C4" s="404"/>
      <c r="D4" s="404"/>
      <c r="E4" s="404"/>
      <c r="F4" s="136"/>
      <c r="G4" s="398" t="s">
        <v>27</v>
      </c>
      <c r="H4" s="400" t="s">
        <v>81</v>
      </c>
      <c r="I4" s="400" t="s">
        <v>28</v>
      </c>
      <c r="J4" s="400" t="s">
        <v>82</v>
      </c>
      <c r="K4" s="400" t="s">
        <v>83</v>
      </c>
      <c r="L4" s="402" t="s">
        <v>29</v>
      </c>
      <c r="M4" s="31"/>
      <c r="N4" s="31"/>
      <c r="O4" s="398" t="s">
        <v>30</v>
      </c>
      <c r="P4" s="400" t="s">
        <v>84</v>
      </c>
      <c r="Q4" s="400" t="s">
        <v>31</v>
      </c>
      <c r="R4" s="400" t="s">
        <v>33</v>
      </c>
      <c r="S4" s="400" t="s">
        <v>32</v>
      </c>
      <c r="T4" s="402" t="s">
        <v>34</v>
      </c>
      <c r="U4" s="4"/>
      <c r="V4" s="4"/>
      <c r="W4" s="4"/>
      <c r="X4" s="4"/>
      <c r="Y4" s="4"/>
      <c r="AT4" s="181" t="e">
        <f>(AT5+AV5+AY5)/3</f>
        <v>#DIV/0!</v>
      </c>
      <c r="AU4" s="181" t="e">
        <f>(AU5+AW5+AX5)/3</f>
        <v>#DIV/0!</v>
      </c>
      <c r="AV4" s="180"/>
      <c r="AW4" s="180"/>
      <c r="AX4" s="180"/>
      <c r="AY4" s="180"/>
      <c r="AZ4" s="180"/>
      <c r="BA4" s="181" t="e">
        <f>(BA5+BB5+BE5+BF5)/4</f>
        <v>#DIV/0!</v>
      </c>
      <c r="BB4" s="181" t="e">
        <f>(BC5+BD5)/2</f>
        <v>#DIV/0!</v>
      </c>
      <c r="BC4" s="180"/>
      <c r="BD4" s="180"/>
      <c r="BE4" s="180"/>
      <c r="BF4" s="180"/>
    </row>
    <row r="5" spans="1:59" ht="15.95" customHeight="1" thickBot="1">
      <c r="B5" s="41" t="s">
        <v>1</v>
      </c>
      <c r="C5" s="42" t="s">
        <v>24</v>
      </c>
      <c r="D5" s="256"/>
      <c r="E5" s="139" t="s">
        <v>25</v>
      </c>
      <c r="F5" s="231"/>
      <c r="G5" s="399"/>
      <c r="H5" s="401"/>
      <c r="I5" s="401"/>
      <c r="J5" s="401"/>
      <c r="K5" s="401"/>
      <c r="L5" s="403"/>
      <c r="M5" s="170" t="s">
        <v>2</v>
      </c>
      <c r="N5" s="15"/>
      <c r="O5" s="399"/>
      <c r="P5" s="401"/>
      <c r="Q5" s="401"/>
      <c r="R5" s="401"/>
      <c r="S5" s="401"/>
      <c r="T5" s="403"/>
      <c r="U5" s="170" t="s">
        <v>2</v>
      </c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T5" s="17" t="e">
        <f t="shared" ref="AT5:AY5" si="0">AVERAGE(AT6:AT27)</f>
        <v>#DIV/0!</v>
      </c>
      <c r="AU5" s="17" t="e">
        <f t="shared" si="0"/>
        <v>#DIV/0!</v>
      </c>
      <c r="AV5" s="17" t="e">
        <f t="shared" si="0"/>
        <v>#DIV/0!</v>
      </c>
      <c r="AW5" s="17" t="e">
        <f t="shared" si="0"/>
        <v>#DIV/0!</v>
      </c>
      <c r="AX5" s="17" t="e">
        <f t="shared" si="0"/>
        <v>#DIV/0!</v>
      </c>
      <c r="AY5" s="17" t="e">
        <f t="shared" si="0"/>
        <v>#DIV/0!</v>
      </c>
      <c r="AZ5" s="17" t="e">
        <f>AVERAGE(AT5:AY5)</f>
        <v>#DIV/0!</v>
      </c>
      <c r="BA5" s="17" t="e">
        <f t="shared" ref="BA5:BF5" si="1">AVERAGE(BA6:BA27)</f>
        <v>#DIV/0!</v>
      </c>
      <c r="BB5" s="17" t="e">
        <f>AVERAGE(BB6:BB27)</f>
        <v>#DIV/0!</v>
      </c>
      <c r="BC5" s="17" t="e">
        <f t="shared" si="1"/>
        <v>#DIV/0!</v>
      </c>
      <c r="BD5" s="17" t="e">
        <f t="shared" si="1"/>
        <v>#DIV/0!</v>
      </c>
      <c r="BE5" s="17" t="e">
        <f t="shared" si="1"/>
        <v>#DIV/0!</v>
      </c>
      <c r="BF5" s="17" t="e">
        <f t="shared" si="1"/>
        <v>#DIV/0!</v>
      </c>
      <c r="BG5" s="17" t="e">
        <f>AVERAGE(BA5:BF5)</f>
        <v>#DIV/0!</v>
      </c>
    </row>
    <row r="6" spans="1:59" ht="15.95" customHeight="1">
      <c r="B6" s="43">
        <v>1</v>
      </c>
      <c r="C6" s="143"/>
      <c r="D6" s="214" t="e">
        <f>IF(C6="","",COUNTIF(C$6:C6,C6))+IF(C6=2,100)</f>
        <v>#VALUE!</v>
      </c>
      <c r="E6" s="227"/>
      <c r="F6" s="223"/>
      <c r="G6" s="147"/>
      <c r="H6" s="148"/>
      <c r="I6" s="148"/>
      <c r="J6" s="148"/>
      <c r="K6" s="148"/>
      <c r="L6" s="148"/>
      <c r="M6" s="171" t="str">
        <f>IF(OR(G6="",H6="",I6="",J6="",K6="",L6=""),"",SUM(G6:L6))</f>
        <v/>
      </c>
      <c r="N6" s="160" t="str">
        <f>IF(M6="","",COUNT(M$6:M6))</f>
        <v/>
      </c>
      <c r="O6" s="147"/>
      <c r="P6" s="148"/>
      <c r="Q6" s="148"/>
      <c r="R6" s="148"/>
      <c r="S6" s="148"/>
      <c r="T6" s="148"/>
      <c r="U6" s="174" t="str">
        <f>IF(OR(O6="",P6="",Q6="",R6="",S6="",T6=""),"",SUM(O6:T6))</f>
        <v/>
      </c>
      <c r="V6" s="163" t="str">
        <f>IF(U6="","",COUNT(U$6:U6))</f>
        <v/>
      </c>
      <c r="W6" s="80">
        <v>1</v>
      </c>
      <c r="X6" s="81">
        <f>(G6+I6+L6)/3</f>
        <v>0</v>
      </c>
      <c r="Y6" s="81">
        <f>(H6+J6+K6)/3</f>
        <v>0</v>
      </c>
      <c r="Z6" s="81">
        <f>(O6+P6+S6+T6)/4</f>
        <v>0</v>
      </c>
      <c r="AA6" s="82">
        <f>(Q6+R6)/2</f>
        <v>0</v>
      </c>
      <c r="AB6" s="87"/>
      <c r="AC6" s="74"/>
      <c r="AD6" s="73" t="str">
        <f t="shared" ref="AD6:AD27" si="2">IF(COUNTIF(D:D,"&lt;101")&lt;ROW(A1),"",ROW(A1))</f>
        <v/>
      </c>
      <c r="AE6" s="68" t="str">
        <f>IF(AD6="","",INDEX(E:E,MATCH(AD6,D:D,0)))</f>
        <v/>
      </c>
      <c r="AF6" s="100" t="str">
        <f>IF(AD6="","",INDEX(G:G,MATCH(AD6,D:D,0)))</f>
        <v/>
      </c>
      <c r="AG6" s="73" t="str">
        <f t="shared" ref="AG6:AG27" si="3">IF(AD6="","",INDEX(H:H,MATCH(AD6,D:D,0)))</f>
        <v/>
      </c>
      <c r="AH6" s="73" t="str">
        <f t="shared" ref="AH6:AH27" si="4">IF(AD6="","",INDEX(I:I,MATCH(AD6,D:D,0)))</f>
        <v/>
      </c>
      <c r="AI6" s="73" t="str">
        <f t="shared" ref="AI6:AI27" si="5">IF(AD6="","",INDEX(J:J,MATCH(AD6,D:D,0)))</f>
        <v/>
      </c>
      <c r="AJ6" s="73" t="str">
        <f t="shared" ref="AJ6:AJ27" si="6">IF(AD6="","",INDEX(K:K,MATCH(AD6,D:D,0)))</f>
        <v/>
      </c>
      <c r="AK6" s="73" t="str">
        <f>IF(AD6="","",INDEX(L:L,MATCH(AD6,D:D,0)))</f>
        <v/>
      </c>
      <c r="AL6" s="123" t="str">
        <f>IF(AD6="","",INDEX(M:M,MATCH(AD6,D:D,0)))</f>
        <v/>
      </c>
      <c r="AM6" s="67" t="str">
        <f t="shared" ref="AM6:AM27" si="7">IF(AD6="","",INDEX(O:O,MATCH(AD6,D:D,0)))</f>
        <v/>
      </c>
      <c r="AN6" s="73" t="str">
        <f t="shared" ref="AN6:AN27" si="8">IF(AD6="","",INDEX(P:P,MATCH(AD6,D:D,0)))</f>
        <v/>
      </c>
      <c r="AO6" s="73" t="str">
        <f t="shared" ref="AO6:AO27" si="9">IF(AD6="","",INDEX(Q:Q,MATCH(AD6,D:D,0)))</f>
        <v/>
      </c>
      <c r="AP6" s="73" t="str">
        <f t="shared" ref="AP6:AP27" si="10">IF(AD6="","",INDEX(R:R,MATCH(AD6,D:D,0)))</f>
        <v/>
      </c>
      <c r="AQ6" s="73" t="str">
        <f t="shared" ref="AQ6:AQ27" si="11">IF(AD6="","",INDEX(S:S,MATCH(AD6,D:D,0)))</f>
        <v/>
      </c>
      <c r="AR6" s="73" t="str">
        <f t="shared" ref="AR6:AR27" si="12">IF(AD6="","",INDEX(T:T,MATCH(AD6,D:D,0)))</f>
        <v/>
      </c>
      <c r="AS6" s="102" t="str">
        <f>IF(AD6="","",INDEX(U:U,MATCH(AD6,D:D,0)))</f>
        <v/>
      </c>
      <c r="AT6" s="87" t="str">
        <f>IF(AF6=0,"",AF6)</f>
        <v/>
      </c>
      <c r="AU6" s="3" t="str">
        <f t="shared" ref="AU6:AZ21" si="13">IF(AG6=0,"",AG6)</f>
        <v/>
      </c>
      <c r="AV6" s="3" t="str">
        <f t="shared" si="13"/>
        <v/>
      </c>
      <c r="AW6" s="3" t="str">
        <f t="shared" si="13"/>
        <v/>
      </c>
      <c r="AX6" s="3" t="str">
        <f t="shared" si="13"/>
        <v/>
      </c>
      <c r="AY6" s="3" t="str">
        <f t="shared" si="13"/>
        <v/>
      </c>
      <c r="AZ6" s="102" t="str">
        <f>IF(AL6=0,"",AL6)</f>
        <v/>
      </c>
      <c r="BA6" s="3" t="str">
        <f t="shared" ref="BA6" si="14">IF(AM6=0,"",AM6)</f>
        <v/>
      </c>
      <c r="BB6" s="3" t="str">
        <f t="shared" ref="BB6" si="15">IF(AN6=0,"",AN6)</f>
        <v/>
      </c>
      <c r="BC6" s="3" t="str">
        <f t="shared" ref="BC6" si="16">IF(AO6=0,"",AO6)</f>
        <v/>
      </c>
      <c r="BD6" s="3" t="str">
        <f t="shared" ref="BD6" si="17">IF(AP6=0,"",AP6)</f>
        <v/>
      </c>
      <c r="BE6" s="3" t="str">
        <f t="shared" ref="BE6" si="18">IF(AQ6=0,"",AQ6)</f>
        <v/>
      </c>
      <c r="BF6" s="3" t="str">
        <f t="shared" ref="BF6:BG21" si="19">IF(AR6=0,"",AR6)</f>
        <v/>
      </c>
      <c r="BG6" s="102" t="str">
        <f t="shared" si="19"/>
        <v/>
      </c>
    </row>
    <row r="7" spans="1:59" ht="15.95" customHeight="1">
      <c r="B7" s="44">
        <v>2</v>
      </c>
      <c r="C7" s="144"/>
      <c r="D7" s="216" t="e">
        <f>IF(C7="","",COUNTIF(C$6:C7,C7))+IF(C7=2,100)</f>
        <v>#VALUE!</v>
      </c>
      <c r="E7" s="228"/>
      <c r="F7" s="224"/>
      <c r="G7" s="149"/>
      <c r="H7" s="150"/>
      <c r="I7" s="150"/>
      <c r="J7" s="150"/>
      <c r="K7" s="150"/>
      <c r="L7" s="150"/>
      <c r="M7" s="172" t="str">
        <f t="shared" ref="M7:M49" si="20">IF(OR(G7="",H7="",I7="",J7="",K7="",L7=""),"",SUM(G7:L7))</f>
        <v/>
      </c>
      <c r="N7" s="160" t="str">
        <f>IF(M7="","",COUNT(M$6:M7))</f>
        <v/>
      </c>
      <c r="O7" s="149"/>
      <c r="P7" s="150"/>
      <c r="Q7" s="150"/>
      <c r="R7" s="150"/>
      <c r="S7" s="150"/>
      <c r="T7" s="150"/>
      <c r="U7" s="175" t="str">
        <f t="shared" ref="U7:U49" si="21">IF(OR(O7="",P7="",Q7="",R7="",S7="",T7=""),"",SUM(O7:T7))</f>
        <v/>
      </c>
      <c r="V7" s="163" t="str">
        <f>IF(U7="","",COUNT(U$6:U7))</f>
        <v/>
      </c>
      <c r="W7" s="83">
        <v>2</v>
      </c>
      <c r="X7" s="84">
        <f t="shared" ref="X7:X49" si="22">(G7+I7+L7)/3</f>
        <v>0</v>
      </c>
      <c r="Y7" s="84">
        <f t="shared" ref="Y7:Y49" si="23">(H7+J7+K7)/3</f>
        <v>0</v>
      </c>
      <c r="Z7" s="84">
        <f t="shared" ref="Z7:Z49" si="24">(O7+P7+S7+T7)/4</f>
        <v>0</v>
      </c>
      <c r="AA7" s="85">
        <f t="shared" ref="AA7:AA49" si="25">(Q7+R7)/2</f>
        <v>0</v>
      </c>
      <c r="AB7" s="88"/>
      <c r="AC7" s="75"/>
      <c r="AD7" s="5" t="str">
        <f t="shared" si="2"/>
        <v/>
      </c>
      <c r="AE7" s="70" t="str">
        <f t="shared" ref="AE7:AE27" si="26">IF(AD7="","",INDEX(E:E,MATCH(AD7,D:D,0)))</f>
        <v/>
      </c>
      <c r="AF7" s="69" t="str">
        <f t="shared" ref="AF7:AF27" si="27">IF(AD7="","",INDEX(G:G,MATCH(AD7,D:D,0)))</f>
        <v/>
      </c>
      <c r="AG7" s="5" t="str">
        <f t="shared" si="3"/>
        <v/>
      </c>
      <c r="AH7" s="5" t="str">
        <f t="shared" si="4"/>
        <v/>
      </c>
      <c r="AI7" s="5" t="str">
        <f t="shared" si="5"/>
        <v/>
      </c>
      <c r="AJ7" s="5" t="str">
        <f t="shared" si="6"/>
        <v/>
      </c>
      <c r="AK7" s="5" t="str">
        <f t="shared" ref="AK7:AK27" si="28">IF(AD7="","",INDEX(L:L,MATCH(AD7,D:D,0)))</f>
        <v/>
      </c>
      <c r="AL7" s="124" t="str">
        <f>IF(AD7="","",INDEX(M:M,MATCH(AD7,D:D,0)))</f>
        <v/>
      </c>
      <c r="AM7" s="69" t="str">
        <f t="shared" si="7"/>
        <v/>
      </c>
      <c r="AN7" s="5" t="str">
        <f t="shared" si="8"/>
        <v/>
      </c>
      <c r="AO7" s="5" t="str">
        <f t="shared" si="9"/>
        <v/>
      </c>
      <c r="AP7" s="5" t="str">
        <f t="shared" si="10"/>
        <v/>
      </c>
      <c r="AQ7" s="5" t="str">
        <f t="shared" si="11"/>
        <v/>
      </c>
      <c r="AR7" s="5" t="str">
        <f t="shared" si="12"/>
        <v/>
      </c>
      <c r="AS7" s="126" t="str">
        <f t="shared" ref="AS7:AS27" si="29">IF(AD7="","",INDEX(U:U,MATCH(AD7,D:D,0)))</f>
        <v/>
      </c>
      <c r="AT7" s="88" t="str">
        <f t="shared" ref="AT7:AT49" si="30">IF(AF7=0,"",AF7)</f>
        <v/>
      </c>
      <c r="AU7" s="7" t="str">
        <f t="shared" ref="AU7:AU49" si="31">IF(AG7=0,"",AG7)</f>
        <v/>
      </c>
      <c r="AV7" s="7" t="str">
        <f t="shared" ref="AV7:AV49" si="32">IF(AH7=0,"",AH7)</f>
        <v/>
      </c>
      <c r="AW7" s="7" t="str">
        <f t="shared" ref="AW7:AW49" si="33">IF(AI7=0,"",AI7)</f>
        <v/>
      </c>
      <c r="AX7" s="7" t="str">
        <f t="shared" ref="AX7:AX49" si="34">IF(AJ7=0,"",AJ7)</f>
        <v/>
      </c>
      <c r="AY7" s="7" t="str">
        <f t="shared" ref="AY7:AZ49" si="35">IF(AK7=0,"",AK7)</f>
        <v/>
      </c>
      <c r="AZ7" s="126" t="str">
        <f t="shared" si="13"/>
        <v/>
      </c>
      <c r="BA7" s="7" t="str">
        <f t="shared" ref="BA7:BA49" si="36">IF(AM7=0,"",AM7)</f>
        <v/>
      </c>
      <c r="BB7" s="7" t="str">
        <f t="shared" ref="BB7:BB49" si="37">IF(AN7=0,"",AN7)</f>
        <v/>
      </c>
      <c r="BC7" s="7" t="str">
        <f t="shared" ref="BC7:BC49" si="38">IF(AO7=0,"",AO7)</f>
        <v/>
      </c>
      <c r="BD7" s="7" t="str">
        <f t="shared" ref="BD7:BD49" si="39">IF(AP7=0,"",AP7)</f>
        <v/>
      </c>
      <c r="BE7" s="7" t="str">
        <f t="shared" ref="BE7:BE49" si="40">IF(AQ7=0,"",AQ7)</f>
        <v/>
      </c>
      <c r="BF7" s="7" t="str">
        <f t="shared" ref="BF7:BG49" si="41">IF(AR7=0,"",AR7)</f>
        <v/>
      </c>
      <c r="BG7" s="126" t="str">
        <f t="shared" si="19"/>
        <v/>
      </c>
    </row>
    <row r="8" spans="1:59" ht="15.95" customHeight="1">
      <c r="B8" s="44">
        <v>3</v>
      </c>
      <c r="C8" s="144"/>
      <c r="D8" s="216" t="e">
        <f>IF(C8="","",COUNTIF(C$6:C8,C8))+IF(C8=2,100)</f>
        <v>#VALUE!</v>
      </c>
      <c r="E8" s="228"/>
      <c r="F8" s="224"/>
      <c r="G8" s="149"/>
      <c r="H8" s="150"/>
      <c r="I8" s="150"/>
      <c r="J8" s="150"/>
      <c r="K8" s="150"/>
      <c r="L8" s="150"/>
      <c r="M8" s="172" t="str">
        <f>IF(OR(G8="",H8="",I8="",J8="",K8="",L8=""),"",SUM(G8:L8))</f>
        <v/>
      </c>
      <c r="N8" s="160" t="str">
        <f>IF(M8="","",COUNT(M$6:M8))</f>
        <v/>
      </c>
      <c r="O8" s="149"/>
      <c r="P8" s="150"/>
      <c r="Q8" s="150"/>
      <c r="R8" s="150"/>
      <c r="S8" s="150"/>
      <c r="T8" s="150"/>
      <c r="U8" s="175" t="str">
        <f t="shared" si="21"/>
        <v/>
      </c>
      <c r="V8" s="163" t="str">
        <f>IF(U8="","",COUNT(U$6:U8))</f>
        <v/>
      </c>
      <c r="W8" s="83">
        <v>3</v>
      </c>
      <c r="X8" s="84">
        <f t="shared" si="22"/>
        <v>0</v>
      </c>
      <c r="Y8" s="84">
        <f t="shared" si="23"/>
        <v>0</v>
      </c>
      <c r="Z8" s="84">
        <f t="shared" si="24"/>
        <v>0</v>
      </c>
      <c r="AA8" s="85">
        <f t="shared" si="25"/>
        <v>0</v>
      </c>
      <c r="AB8" s="88"/>
      <c r="AC8" s="75"/>
      <c r="AD8" s="5" t="str">
        <f t="shared" si="2"/>
        <v/>
      </c>
      <c r="AE8" s="70" t="str">
        <f t="shared" si="26"/>
        <v/>
      </c>
      <c r="AF8" s="69" t="str">
        <f t="shared" si="27"/>
        <v/>
      </c>
      <c r="AG8" s="5" t="str">
        <f t="shared" si="3"/>
        <v/>
      </c>
      <c r="AH8" s="5" t="str">
        <f t="shared" si="4"/>
        <v/>
      </c>
      <c r="AI8" s="5" t="str">
        <f t="shared" si="5"/>
        <v/>
      </c>
      <c r="AJ8" s="5" t="str">
        <f t="shared" si="6"/>
        <v/>
      </c>
      <c r="AK8" s="5" t="str">
        <f t="shared" si="28"/>
        <v/>
      </c>
      <c r="AL8" s="124" t="str">
        <f t="shared" ref="AL8:AL27" si="42">IF(AD8="","",INDEX(M:M,MATCH(AD8,D:D,0)))</f>
        <v/>
      </c>
      <c r="AM8" s="69" t="str">
        <f t="shared" si="7"/>
        <v/>
      </c>
      <c r="AN8" s="5" t="str">
        <f t="shared" si="8"/>
        <v/>
      </c>
      <c r="AO8" s="5" t="str">
        <f t="shared" si="9"/>
        <v/>
      </c>
      <c r="AP8" s="5" t="str">
        <f t="shared" si="10"/>
        <v/>
      </c>
      <c r="AQ8" s="5" t="str">
        <f t="shared" si="11"/>
        <v/>
      </c>
      <c r="AR8" s="5" t="str">
        <f t="shared" si="12"/>
        <v/>
      </c>
      <c r="AS8" s="126" t="str">
        <f t="shared" si="29"/>
        <v/>
      </c>
      <c r="AT8" s="88" t="str">
        <f t="shared" si="30"/>
        <v/>
      </c>
      <c r="AU8" s="7" t="str">
        <f t="shared" si="31"/>
        <v/>
      </c>
      <c r="AV8" s="7" t="str">
        <f t="shared" si="32"/>
        <v/>
      </c>
      <c r="AW8" s="7" t="str">
        <f t="shared" si="33"/>
        <v/>
      </c>
      <c r="AX8" s="7" t="str">
        <f t="shared" si="34"/>
        <v/>
      </c>
      <c r="AY8" s="7" t="str">
        <f t="shared" si="35"/>
        <v/>
      </c>
      <c r="AZ8" s="126" t="str">
        <f t="shared" si="13"/>
        <v/>
      </c>
      <c r="BA8" s="7" t="str">
        <f t="shared" si="36"/>
        <v/>
      </c>
      <c r="BB8" s="7" t="str">
        <f t="shared" si="37"/>
        <v/>
      </c>
      <c r="BC8" s="7" t="str">
        <f t="shared" si="38"/>
        <v/>
      </c>
      <c r="BD8" s="7" t="str">
        <f t="shared" si="39"/>
        <v/>
      </c>
      <c r="BE8" s="7" t="str">
        <f t="shared" si="40"/>
        <v/>
      </c>
      <c r="BF8" s="7" t="str">
        <f t="shared" si="41"/>
        <v/>
      </c>
      <c r="BG8" s="126" t="str">
        <f t="shared" si="19"/>
        <v/>
      </c>
    </row>
    <row r="9" spans="1:59" ht="15.95" customHeight="1">
      <c r="B9" s="44">
        <v>4</v>
      </c>
      <c r="C9" s="144"/>
      <c r="D9" s="216" t="e">
        <f>IF(C9="","",COUNTIF(C$6:C9,C9))+IF(C9=2,100)</f>
        <v>#VALUE!</v>
      </c>
      <c r="E9" s="228"/>
      <c r="F9" s="224"/>
      <c r="G9" s="149"/>
      <c r="H9" s="150"/>
      <c r="I9" s="150"/>
      <c r="J9" s="150"/>
      <c r="K9" s="150"/>
      <c r="L9" s="150"/>
      <c r="M9" s="172" t="str">
        <f t="shared" si="20"/>
        <v/>
      </c>
      <c r="N9" s="160" t="str">
        <f>IF(M9="","",COUNT(M$6:M9))</f>
        <v/>
      </c>
      <c r="O9" s="149"/>
      <c r="P9" s="150"/>
      <c r="Q9" s="150"/>
      <c r="R9" s="150"/>
      <c r="S9" s="150"/>
      <c r="T9" s="150"/>
      <c r="U9" s="175" t="str">
        <f t="shared" si="21"/>
        <v/>
      </c>
      <c r="V9" s="163" t="str">
        <f>IF(U9="","",COUNT(U$6:U9))</f>
        <v/>
      </c>
      <c r="W9" s="83">
        <v>4</v>
      </c>
      <c r="X9" s="84">
        <f t="shared" si="22"/>
        <v>0</v>
      </c>
      <c r="Y9" s="84">
        <f t="shared" si="23"/>
        <v>0</v>
      </c>
      <c r="Z9" s="84">
        <f t="shared" si="24"/>
        <v>0</v>
      </c>
      <c r="AA9" s="85">
        <f t="shared" si="25"/>
        <v>0</v>
      </c>
      <c r="AB9" s="88"/>
      <c r="AC9" s="75"/>
      <c r="AD9" s="5" t="str">
        <f t="shared" si="2"/>
        <v/>
      </c>
      <c r="AE9" s="70" t="str">
        <f t="shared" si="26"/>
        <v/>
      </c>
      <c r="AF9" s="69" t="str">
        <f t="shared" si="27"/>
        <v/>
      </c>
      <c r="AG9" s="5" t="str">
        <f t="shared" si="3"/>
        <v/>
      </c>
      <c r="AH9" s="5" t="str">
        <f t="shared" si="4"/>
        <v/>
      </c>
      <c r="AI9" s="5" t="str">
        <f t="shared" si="5"/>
        <v/>
      </c>
      <c r="AJ9" s="5" t="str">
        <f t="shared" si="6"/>
        <v/>
      </c>
      <c r="AK9" s="5" t="str">
        <f t="shared" si="28"/>
        <v/>
      </c>
      <c r="AL9" s="124" t="str">
        <f t="shared" si="42"/>
        <v/>
      </c>
      <c r="AM9" s="69" t="str">
        <f t="shared" si="7"/>
        <v/>
      </c>
      <c r="AN9" s="5" t="str">
        <f t="shared" si="8"/>
        <v/>
      </c>
      <c r="AO9" s="5" t="str">
        <f t="shared" si="9"/>
        <v/>
      </c>
      <c r="AP9" s="5" t="str">
        <f t="shared" si="10"/>
        <v/>
      </c>
      <c r="AQ9" s="5" t="str">
        <f t="shared" si="11"/>
        <v/>
      </c>
      <c r="AR9" s="5" t="str">
        <f t="shared" si="12"/>
        <v/>
      </c>
      <c r="AS9" s="126" t="str">
        <f t="shared" si="29"/>
        <v/>
      </c>
      <c r="AT9" s="88" t="str">
        <f t="shared" si="30"/>
        <v/>
      </c>
      <c r="AU9" s="7" t="str">
        <f t="shared" si="31"/>
        <v/>
      </c>
      <c r="AV9" s="7" t="str">
        <f t="shared" si="32"/>
        <v/>
      </c>
      <c r="AW9" s="7" t="str">
        <f t="shared" si="33"/>
        <v/>
      </c>
      <c r="AX9" s="7" t="str">
        <f t="shared" si="34"/>
        <v/>
      </c>
      <c r="AY9" s="7" t="str">
        <f t="shared" si="35"/>
        <v/>
      </c>
      <c r="AZ9" s="126" t="str">
        <f t="shared" si="13"/>
        <v/>
      </c>
      <c r="BA9" s="7" t="str">
        <f t="shared" si="36"/>
        <v/>
      </c>
      <c r="BB9" s="7" t="str">
        <f t="shared" si="37"/>
        <v/>
      </c>
      <c r="BC9" s="7" t="str">
        <f t="shared" si="38"/>
        <v/>
      </c>
      <c r="BD9" s="7" t="str">
        <f t="shared" si="39"/>
        <v/>
      </c>
      <c r="BE9" s="7" t="str">
        <f t="shared" si="40"/>
        <v/>
      </c>
      <c r="BF9" s="7" t="str">
        <f t="shared" si="41"/>
        <v/>
      </c>
      <c r="BG9" s="126" t="str">
        <f t="shared" si="19"/>
        <v/>
      </c>
    </row>
    <row r="10" spans="1:59" ht="15.95" customHeight="1" thickBot="1">
      <c r="B10" s="45">
        <v>5</v>
      </c>
      <c r="C10" s="145"/>
      <c r="D10" s="218" t="e">
        <f>IF(C10="","",COUNTIF(C$6:C10,C10))+IF(C10=2,100)</f>
        <v>#VALUE!</v>
      </c>
      <c r="E10" s="229"/>
      <c r="F10" s="225"/>
      <c r="G10" s="151"/>
      <c r="H10" s="152"/>
      <c r="I10" s="152"/>
      <c r="J10" s="152"/>
      <c r="K10" s="152"/>
      <c r="L10" s="152"/>
      <c r="M10" s="173" t="str">
        <f t="shared" si="20"/>
        <v/>
      </c>
      <c r="N10" s="160" t="str">
        <f>IF(M10="","",COUNT(M$6:M10))</f>
        <v/>
      </c>
      <c r="O10" s="151"/>
      <c r="P10" s="152"/>
      <c r="Q10" s="152"/>
      <c r="R10" s="152"/>
      <c r="S10" s="152"/>
      <c r="T10" s="152"/>
      <c r="U10" s="176" t="str">
        <f t="shared" si="21"/>
        <v/>
      </c>
      <c r="V10" s="163" t="str">
        <f>IF(U10="","",COUNT(U$6:U10))</f>
        <v/>
      </c>
      <c r="W10" s="83">
        <v>5</v>
      </c>
      <c r="X10" s="84">
        <f t="shared" si="22"/>
        <v>0</v>
      </c>
      <c r="Y10" s="84">
        <f t="shared" si="23"/>
        <v>0</v>
      </c>
      <c r="Z10" s="84">
        <f t="shared" si="24"/>
        <v>0</v>
      </c>
      <c r="AA10" s="85">
        <f t="shared" si="25"/>
        <v>0</v>
      </c>
      <c r="AB10" s="88"/>
      <c r="AC10" s="75"/>
      <c r="AD10" s="5" t="str">
        <f t="shared" si="2"/>
        <v/>
      </c>
      <c r="AE10" s="70" t="str">
        <f t="shared" si="26"/>
        <v/>
      </c>
      <c r="AF10" s="69" t="str">
        <f t="shared" si="27"/>
        <v/>
      </c>
      <c r="AG10" s="5" t="str">
        <f t="shared" si="3"/>
        <v/>
      </c>
      <c r="AH10" s="5" t="str">
        <f t="shared" si="4"/>
        <v/>
      </c>
      <c r="AI10" s="5" t="str">
        <f t="shared" si="5"/>
        <v/>
      </c>
      <c r="AJ10" s="5" t="str">
        <f t="shared" si="6"/>
        <v/>
      </c>
      <c r="AK10" s="5" t="str">
        <f t="shared" si="28"/>
        <v/>
      </c>
      <c r="AL10" s="124" t="str">
        <f t="shared" si="42"/>
        <v/>
      </c>
      <c r="AM10" s="69" t="str">
        <f t="shared" si="7"/>
        <v/>
      </c>
      <c r="AN10" s="5" t="str">
        <f t="shared" si="8"/>
        <v/>
      </c>
      <c r="AO10" s="5" t="str">
        <f t="shared" si="9"/>
        <v/>
      </c>
      <c r="AP10" s="5" t="str">
        <f t="shared" si="10"/>
        <v/>
      </c>
      <c r="AQ10" s="5" t="str">
        <f t="shared" si="11"/>
        <v/>
      </c>
      <c r="AR10" s="5" t="str">
        <f t="shared" si="12"/>
        <v/>
      </c>
      <c r="AS10" s="126" t="str">
        <f t="shared" si="29"/>
        <v/>
      </c>
      <c r="AT10" s="88" t="str">
        <f t="shared" si="30"/>
        <v/>
      </c>
      <c r="AU10" s="7" t="str">
        <f t="shared" si="31"/>
        <v/>
      </c>
      <c r="AV10" s="7" t="str">
        <f t="shared" si="32"/>
        <v/>
      </c>
      <c r="AW10" s="7" t="str">
        <f t="shared" si="33"/>
        <v/>
      </c>
      <c r="AX10" s="7" t="str">
        <f t="shared" si="34"/>
        <v/>
      </c>
      <c r="AY10" s="7" t="str">
        <f t="shared" si="35"/>
        <v/>
      </c>
      <c r="AZ10" s="126" t="str">
        <f t="shared" si="13"/>
        <v/>
      </c>
      <c r="BA10" s="7" t="str">
        <f t="shared" si="36"/>
        <v/>
      </c>
      <c r="BB10" s="7" t="str">
        <f t="shared" si="37"/>
        <v/>
      </c>
      <c r="BC10" s="7" t="str">
        <f t="shared" si="38"/>
        <v/>
      </c>
      <c r="BD10" s="7" t="str">
        <f t="shared" si="39"/>
        <v/>
      </c>
      <c r="BE10" s="7" t="str">
        <f t="shared" si="40"/>
        <v/>
      </c>
      <c r="BF10" s="7" t="str">
        <f t="shared" si="41"/>
        <v/>
      </c>
      <c r="BG10" s="126" t="str">
        <f t="shared" si="19"/>
        <v/>
      </c>
    </row>
    <row r="11" spans="1:59" ht="15.95" customHeight="1">
      <c r="B11" s="43">
        <v>6</v>
      </c>
      <c r="C11" s="143"/>
      <c r="D11" s="219" t="e">
        <f>IF(C11="","",COUNTIF(C$6:C11,C11))+IF(C11=2,100)</f>
        <v>#VALUE!</v>
      </c>
      <c r="E11" s="227"/>
      <c r="F11" s="223"/>
      <c r="G11" s="147"/>
      <c r="H11" s="148"/>
      <c r="I11" s="148"/>
      <c r="J11" s="148"/>
      <c r="K11" s="148"/>
      <c r="L11" s="148"/>
      <c r="M11" s="171" t="str">
        <f t="shared" si="20"/>
        <v/>
      </c>
      <c r="N11" s="160" t="str">
        <f>IF(M11="","",COUNT(M$6:M11))</f>
        <v/>
      </c>
      <c r="O11" s="147"/>
      <c r="P11" s="148"/>
      <c r="Q11" s="148"/>
      <c r="R11" s="148"/>
      <c r="S11" s="148"/>
      <c r="T11" s="148"/>
      <c r="U11" s="174" t="str">
        <f t="shared" si="21"/>
        <v/>
      </c>
      <c r="V11" s="163" t="str">
        <f>IF(U11="","",COUNT(U$6:U11))</f>
        <v/>
      </c>
      <c r="W11" s="83">
        <v>6</v>
      </c>
      <c r="X11" s="84">
        <f t="shared" si="22"/>
        <v>0</v>
      </c>
      <c r="Y11" s="84">
        <f t="shared" si="23"/>
        <v>0</v>
      </c>
      <c r="Z11" s="84">
        <f t="shared" si="24"/>
        <v>0</v>
      </c>
      <c r="AA11" s="85">
        <f t="shared" si="25"/>
        <v>0</v>
      </c>
      <c r="AB11" s="88"/>
      <c r="AC11" s="75"/>
      <c r="AD11" s="5" t="str">
        <f t="shared" si="2"/>
        <v/>
      </c>
      <c r="AE11" s="71" t="str">
        <f t="shared" si="26"/>
        <v/>
      </c>
      <c r="AF11" s="69" t="str">
        <f t="shared" si="27"/>
        <v/>
      </c>
      <c r="AG11" s="5" t="str">
        <f t="shared" si="3"/>
        <v/>
      </c>
      <c r="AH11" s="5" t="str">
        <f t="shared" si="4"/>
        <v/>
      </c>
      <c r="AI11" s="5" t="str">
        <f t="shared" si="5"/>
        <v/>
      </c>
      <c r="AJ11" s="5" t="str">
        <f t="shared" si="6"/>
        <v/>
      </c>
      <c r="AK11" s="5" t="str">
        <f t="shared" si="28"/>
        <v/>
      </c>
      <c r="AL11" s="124" t="str">
        <f t="shared" si="42"/>
        <v/>
      </c>
      <c r="AM11" s="69" t="str">
        <f t="shared" si="7"/>
        <v/>
      </c>
      <c r="AN11" s="5" t="str">
        <f t="shared" si="8"/>
        <v/>
      </c>
      <c r="AO11" s="5" t="str">
        <f t="shared" si="9"/>
        <v/>
      </c>
      <c r="AP11" s="5" t="str">
        <f t="shared" si="10"/>
        <v/>
      </c>
      <c r="AQ11" s="5" t="str">
        <f t="shared" si="11"/>
        <v/>
      </c>
      <c r="AR11" s="5" t="str">
        <f t="shared" si="12"/>
        <v/>
      </c>
      <c r="AS11" s="126" t="str">
        <f t="shared" si="29"/>
        <v/>
      </c>
      <c r="AT11" s="88" t="str">
        <f t="shared" si="30"/>
        <v/>
      </c>
      <c r="AU11" s="7" t="str">
        <f t="shared" si="31"/>
        <v/>
      </c>
      <c r="AV11" s="7" t="str">
        <f t="shared" si="32"/>
        <v/>
      </c>
      <c r="AW11" s="7" t="str">
        <f t="shared" si="33"/>
        <v/>
      </c>
      <c r="AX11" s="7" t="str">
        <f t="shared" si="34"/>
        <v/>
      </c>
      <c r="AY11" s="7" t="str">
        <f t="shared" si="35"/>
        <v/>
      </c>
      <c r="AZ11" s="126" t="str">
        <f t="shared" si="13"/>
        <v/>
      </c>
      <c r="BA11" s="7" t="str">
        <f t="shared" si="36"/>
        <v/>
      </c>
      <c r="BB11" s="7" t="str">
        <f t="shared" si="37"/>
        <v/>
      </c>
      <c r="BC11" s="7" t="str">
        <f t="shared" si="38"/>
        <v/>
      </c>
      <c r="BD11" s="7" t="str">
        <f t="shared" si="39"/>
        <v/>
      </c>
      <c r="BE11" s="7" t="str">
        <f t="shared" si="40"/>
        <v/>
      </c>
      <c r="BF11" s="7" t="str">
        <f t="shared" si="41"/>
        <v/>
      </c>
      <c r="BG11" s="126" t="str">
        <f t="shared" si="19"/>
        <v/>
      </c>
    </row>
    <row r="12" spans="1:59" ht="15.95" customHeight="1">
      <c r="B12" s="44">
        <v>7</v>
      </c>
      <c r="C12" s="144"/>
      <c r="D12" s="216" t="e">
        <f>IF(C12="","",COUNTIF(C$6:C12,C12))+IF(C12=2,100)</f>
        <v>#VALUE!</v>
      </c>
      <c r="E12" s="228"/>
      <c r="F12" s="224"/>
      <c r="G12" s="149"/>
      <c r="H12" s="150"/>
      <c r="I12" s="150"/>
      <c r="J12" s="150"/>
      <c r="K12" s="150"/>
      <c r="L12" s="150"/>
      <c r="M12" s="172" t="str">
        <f t="shared" si="20"/>
        <v/>
      </c>
      <c r="N12" s="160" t="str">
        <f>IF(M12="","",COUNT(M$6:M12))</f>
        <v/>
      </c>
      <c r="O12" s="149"/>
      <c r="P12" s="150"/>
      <c r="Q12" s="150"/>
      <c r="R12" s="150"/>
      <c r="S12" s="150"/>
      <c r="T12" s="150"/>
      <c r="U12" s="175" t="str">
        <f t="shared" si="21"/>
        <v/>
      </c>
      <c r="V12" s="163" t="str">
        <f>IF(U12="","",COUNT(U$6:U12))</f>
        <v/>
      </c>
      <c r="W12" s="83">
        <v>7</v>
      </c>
      <c r="X12" s="84">
        <f t="shared" si="22"/>
        <v>0</v>
      </c>
      <c r="Y12" s="84">
        <f t="shared" si="23"/>
        <v>0</v>
      </c>
      <c r="Z12" s="84">
        <f t="shared" si="24"/>
        <v>0</v>
      </c>
      <c r="AA12" s="85">
        <f t="shared" si="25"/>
        <v>0</v>
      </c>
      <c r="AB12" s="88"/>
      <c r="AC12" s="75"/>
      <c r="AD12" s="5" t="str">
        <f t="shared" si="2"/>
        <v/>
      </c>
      <c r="AE12" s="71" t="str">
        <f t="shared" si="26"/>
        <v/>
      </c>
      <c r="AF12" s="69" t="str">
        <f t="shared" si="27"/>
        <v/>
      </c>
      <c r="AG12" s="5" t="str">
        <f t="shared" si="3"/>
        <v/>
      </c>
      <c r="AH12" s="5" t="str">
        <f t="shared" si="4"/>
        <v/>
      </c>
      <c r="AI12" s="5" t="str">
        <f t="shared" si="5"/>
        <v/>
      </c>
      <c r="AJ12" s="5" t="str">
        <f t="shared" si="6"/>
        <v/>
      </c>
      <c r="AK12" s="5" t="str">
        <f t="shared" si="28"/>
        <v/>
      </c>
      <c r="AL12" s="124" t="str">
        <f t="shared" si="42"/>
        <v/>
      </c>
      <c r="AM12" s="69" t="str">
        <f t="shared" si="7"/>
        <v/>
      </c>
      <c r="AN12" s="5" t="str">
        <f t="shared" si="8"/>
        <v/>
      </c>
      <c r="AO12" s="5" t="str">
        <f t="shared" si="9"/>
        <v/>
      </c>
      <c r="AP12" s="5" t="str">
        <f t="shared" si="10"/>
        <v/>
      </c>
      <c r="AQ12" s="5" t="str">
        <f t="shared" si="11"/>
        <v/>
      </c>
      <c r="AR12" s="5" t="str">
        <f t="shared" si="12"/>
        <v/>
      </c>
      <c r="AS12" s="126" t="str">
        <f t="shared" si="29"/>
        <v/>
      </c>
      <c r="AT12" s="88" t="str">
        <f t="shared" si="30"/>
        <v/>
      </c>
      <c r="AU12" s="7" t="str">
        <f t="shared" si="31"/>
        <v/>
      </c>
      <c r="AV12" s="7" t="str">
        <f t="shared" si="32"/>
        <v/>
      </c>
      <c r="AW12" s="7" t="str">
        <f t="shared" si="33"/>
        <v/>
      </c>
      <c r="AX12" s="7" t="str">
        <f t="shared" si="34"/>
        <v/>
      </c>
      <c r="AY12" s="7" t="str">
        <f t="shared" si="35"/>
        <v/>
      </c>
      <c r="AZ12" s="126" t="str">
        <f t="shared" si="13"/>
        <v/>
      </c>
      <c r="BA12" s="7" t="str">
        <f t="shared" si="36"/>
        <v/>
      </c>
      <c r="BB12" s="7" t="str">
        <f t="shared" si="37"/>
        <v/>
      </c>
      <c r="BC12" s="7" t="str">
        <f t="shared" si="38"/>
        <v/>
      </c>
      <c r="BD12" s="7" t="str">
        <f t="shared" si="39"/>
        <v/>
      </c>
      <c r="BE12" s="7" t="str">
        <f t="shared" si="40"/>
        <v/>
      </c>
      <c r="BF12" s="7" t="str">
        <f t="shared" si="41"/>
        <v/>
      </c>
      <c r="BG12" s="126" t="str">
        <f t="shared" si="19"/>
        <v/>
      </c>
    </row>
    <row r="13" spans="1:59" ht="15.95" customHeight="1">
      <c r="B13" s="44">
        <v>8</v>
      </c>
      <c r="C13" s="144"/>
      <c r="D13" s="216" t="e">
        <f>IF(C13="","",COUNTIF(C$6:C13,C13))+IF(C13=2,100)</f>
        <v>#VALUE!</v>
      </c>
      <c r="E13" s="228"/>
      <c r="F13" s="224"/>
      <c r="G13" s="149"/>
      <c r="H13" s="150"/>
      <c r="I13" s="150"/>
      <c r="J13" s="150"/>
      <c r="K13" s="150"/>
      <c r="L13" s="150"/>
      <c r="M13" s="172" t="str">
        <f t="shared" si="20"/>
        <v/>
      </c>
      <c r="N13" s="160" t="str">
        <f>IF(M13="","",COUNT(M$6:M13))</f>
        <v/>
      </c>
      <c r="O13" s="149"/>
      <c r="P13" s="150"/>
      <c r="Q13" s="150"/>
      <c r="R13" s="150"/>
      <c r="S13" s="150"/>
      <c r="T13" s="150"/>
      <c r="U13" s="175" t="str">
        <f t="shared" si="21"/>
        <v/>
      </c>
      <c r="V13" s="163" t="str">
        <f>IF(U13="","",COUNT(U$6:U13))</f>
        <v/>
      </c>
      <c r="W13" s="83">
        <v>8</v>
      </c>
      <c r="X13" s="84">
        <f t="shared" si="22"/>
        <v>0</v>
      </c>
      <c r="Y13" s="84">
        <f t="shared" si="23"/>
        <v>0</v>
      </c>
      <c r="Z13" s="84">
        <f t="shared" si="24"/>
        <v>0</v>
      </c>
      <c r="AA13" s="85">
        <f t="shared" si="25"/>
        <v>0</v>
      </c>
      <c r="AB13" s="88"/>
      <c r="AC13" s="75"/>
      <c r="AD13" s="5" t="str">
        <f t="shared" si="2"/>
        <v/>
      </c>
      <c r="AE13" s="71" t="str">
        <f t="shared" si="26"/>
        <v/>
      </c>
      <c r="AF13" s="69" t="str">
        <f t="shared" si="27"/>
        <v/>
      </c>
      <c r="AG13" s="5" t="str">
        <f t="shared" si="3"/>
        <v/>
      </c>
      <c r="AH13" s="5" t="str">
        <f t="shared" si="4"/>
        <v/>
      </c>
      <c r="AI13" s="5" t="str">
        <f t="shared" si="5"/>
        <v/>
      </c>
      <c r="AJ13" s="5" t="str">
        <f t="shared" si="6"/>
        <v/>
      </c>
      <c r="AK13" s="5" t="str">
        <f t="shared" si="28"/>
        <v/>
      </c>
      <c r="AL13" s="124" t="str">
        <f t="shared" si="42"/>
        <v/>
      </c>
      <c r="AM13" s="69" t="str">
        <f t="shared" si="7"/>
        <v/>
      </c>
      <c r="AN13" s="5" t="str">
        <f t="shared" si="8"/>
        <v/>
      </c>
      <c r="AO13" s="5" t="str">
        <f t="shared" si="9"/>
        <v/>
      </c>
      <c r="AP13" s="5" t="str">
        <f t="shared" si="10"/>
        <v/>
      </c>
      <c r="AQ13" s="5" t="str">
        <f t="shared" si="11"/>
        <v/>
      </c>
      <c r="AR13" s="5" t="str">
        <f t="shared" si="12"/>
        <v/>
      </c>
      <c r="AS13" s="126" t="str">
        <f t="shared" si="29"/>
        <v/>
      </c>
      <c r="AT13" s="88" t="str">
        <f t="shared" si="30"/>
        <v/>
      </c>
      <c r="AU13" s="7" t="str">
        <f t="shared" si="31"/>
        <v/>
      </c>
      <c r="AV13" s="7" t="str">
        <f t="shared" si="32"/>
        <v/>
      </c>
      <c r="AW13" s="7" t="str">
        <f t="shared" si="33"/>
        <v/>
      </c>
      <c r="AX13" s="7" t="str">
        <f t="shared" si="34"/>
        <v/>
      </c>
      <c r="AY13" s="7" t="str">
        <f t="shared" si="35"/>
        <v/>
      </c>
      <c r="AZ13" s="126" t="str">
        <f t="shared" si="13"/>
        <v/>
      </c>
      <c r="BA13" s="7" t="str">
        <f t="shared" si="36"/>
        <v/>
      </c>
      <c r="BB13" s="7" t="str">
        <f t="shared" si="37"/>
        <v/>
      </c>
      <c r="BC13" s="7" t="str">
        <f t="shared" si="38"/>
        <v/>
      </c>
      <c r="BD13" s="7" t="str">
        <f t="shared" si="39"/>
        <v/>
      </c>
      <c r="BE13" s="7" t="str">
        <f t="shared" si="40"/>
        <v/>
      </c>
      <c r="BF13" s="7" t="str">
        <f t="shared" si="41"/>
        <v/>
      </c>
      <c r="BG13" s="126" t="str">
        <f t="shared" si="19"/>
        <v/>
      </c>
    </row>
    <row r="14" spans="1:59" ht="15.95" customHeight="1">
      <c r="B14" s="44">
        <v>9</v>
      </c>
      <c r="C14" s="144"/>
      <c r="D14" s="216" t="e">
        <f>IF(C14="","",COUNTIF(C$6:C14,C14))+IF(C14=2,100)</f>
        <v>#VALUE!</v>
      </c>
      <c r="E14" s="228"/>
      <c r="F14" s="224"/>
      <c r="G14" s="149"/>
      <c r="H14" s="150"/>
      <c r="I14" s="150"/>
      <c r="J14" s="150"/>
      <c r="K14" s="150"/>
      <c r="L14" s="150"/>
      <c r="M14" s="172" t="str">
        <f t="shared" si="20"/>
        <v/>
      </c>
      <c r="N14" s="160" t="str">
        <f>IF(M14="","",COUNT(M$6:M14))</f>
        <v/>
      </c>
      <c r="O14" s="149"/>
      <c r="P14" s="150"/>
      <c r="Q14" s="150"/>
      <c r="R14" s="150"/>
      <c r="S14" s="150"/>
      <c r="T14" s="150"/>
      <c r="U14" s="175" t="str">
        <f t="shared" si="21"/>
        <v/>
      </c>
      <c r="V14" s="163" t="str">
        <f>IF(U14="","",COUNT(U$6:U14))</f>
        <v/>
      </c>
      <c r="W14" s="83">
        <v>9</v>
      </c>
      <c r="X14" s="84">
        <f t="shared" si="22"/>
        <v>0</v>
      </c>
      <c r="Y14" s="84">
        <f t="shared" si="23"/>
        <v>0</v>
      </c>
      <c r="Z14" s="84">
        <f t="shared" si="24"/>
        <v>0</v>
      </c>
      <c r="AA14" s="85">
        <f t="shared" si="25"/>
        <v>0</v>
      </c>
      <c r="AB14" s="88"/>
      <c r="AC14" s="75"/>
      <c r="AD14" s="5" t="str">
        <f t="shared" si="2"/>
        <v/>
      </c>
      <c r="AE14" s="71" t="str">
        <f t="shared" si="26"/>
        <v/>
      </c>
      <c r="AF14" s="69" t="str">
        <f t="shared" si="27"/>
        <v/>
      </c>
      <c r="AG14" s="5" t="str">
        <f t="shared" si="3"/>
        <v/>
      </c>
      <c r="AH14" s="5" t="str">
        <f t="shared" si="4"/>
        <v/>
      </c>
      <c r="AI14" s="5" t="str">
        <f t="shared" si="5"/>
        <v/>
      </c>
      <c r="AJ14" s="5" t="str">
        <f t="shared" si="6"/>
        <v/>
      </c>
      <c r="AK14" s="5" t="str">
        <f t="shared" si="28"/>
        <v/>
      </c>
      <c r="AL14" s="124" t="str">
        <f t="shared" si="42"/>
        <v/>
      </c>
      <c r="AM14" s="69" t="str">
        <f t="shared" si="7"/>
        <v/>
      </c>
      <c r="AN14" s="5" t="str">
        <f t="shared" si="8"/>
        <v/>
      </c>
      <c r="AO14" s="5" t="str">
        <f t="shared" si="9"/>
        <v/>
      </c>
      <c r="AP14" s="5" t="str">
        <f t="shared" si="10"/>
        <v/>
      </c>
      <c r="AQ14" s="5" t="str">
        <f t="shared" si="11"/>
        <v/>
      </c>
      <c r="AR14" s="5" t="str">
        <f t="shared" si="12"/>
        <v/>
      </c>
      <c r="AS14" s="126" t="str">
        <f t="shared" si="29"/>
        <v/>
      </c>
      <c r="AT14" s="88" t="str">
        <f t="shared" si="30"/>
        <v/>
      </c>
      <c r="AU14" s="7" t="str">
        <f t="shared" si="31"/>
        <v/>
      </c>
      <c r="AV14" s="7" t="str">
        <f t="shared" si="32"/>
        <v/>
      </c>
      <c r="AW14" s="7" t="str">
        <f t="shared" si="33"/>
        <v/>
      </c>
      <c r="AX14" s="7" t="str">
        <f t="shared" si="34"/>
        <v/>
      </c>
      <c r="AY14" s="7" t="str">
        <f t="shared" si="35"/>
        <v/>
      </c>
      <c r="AZ14" s="126" t="str">
        <f t="shared" si="13"/>
        <v/>
      </c>
      <c r="BA14" s="7" t="str">
        <f t="shared" si="36"/>
        <v/>
      </c>
      <c r="BB14" s="7" t="str">
        <f t="shared" si="37"/>
        <v/>
      </c>
      <c r="BC14" s="7" t="str">
        <f t="shared" si="38"/>
        <v/>
      </c>
      <c r="BD14" s="7" t="str">
        <f t="shared" si="39"/>
        <v/>
      </c>
      <c r="BE14" s="7" t="str">
        <f t="shared" si="40"/>
        <v/>
      </c>
      <c r="BF14" s="7" t="str">
        <f t="shared" si="41"/>
        <v/>
      </c>
      <c r="BG14" s="126" t="str">
        <f t="shared" si="19"/>
        <v/>
      </c>
    </row>
    <row r="15" spans="1:59" ht="15.95" customHeight="1" thickBot="1">
      <c r="B15" s="45">
        <v>10</v>
      </c>
      <c r="C15" s="145"/>
      <c r="D15" s="218" t="e">
        <f>IF(C15="","",COUNTIF(C$6:C15,C15))+IF(C15=2,100)</f>
        <v>#VALUE!</v>
      </c>
      <c r="E15" s="229"/>
      <c r="F15" s="225"/>
      <c r="G15" s="151"/>
      <c r="H15" s="152"/>
      <c r="I15" s="152"/>
      <c r="J15" s="152"/>
      <c r="K15" s="152"/>
      <c r="L15" s="152"/>
      <c r="M15" s="173" t="str">
        <f t="shared" si="20"/>
        <v/>
      </c>
      <c r="N15" s="160" t="str">
        <f>IF(M15="","",COUNT(M$6:M15))</f>
        <v/>
      </c>
      <c r="O15" s="151"/>
      <c r="P15" s="152"/>
      <c r="Q15" s="152"/>
      <c r="R15" s="152"/>
      <c r="S15" s="152"/>
      <c r="T15" s="152"/>
      <c r="U15" s="176" t="str">
        <f t="shared" si="21"/>
        <v/>
      </c>
      <c r="V15" s="163" t="str">
        <f>IF(U15="","",COUNT(U$6:U15))</f>
        <v/>
      </c>
      <c r="W15" s="83">
        <v>10</v>
      </c>
      <c r="X15" s="84">
        <f t="shared" si="22"/>
        <v>0</v>
      </c>
      <c r="Y15" s="84">
        <f t="shared" si="23"/>
        <v>0</v>
      </c>
      <c r="Z15" s="84">
        <f t="shared" si="24"/>
        <v>0</v>
      </c>
      <c r="AA15" s="85">
        <f t="shared" si="25"/>
        <v>0</v>
      </c>
      <c r="AB15" s="88"/>
      <c r="AC15" s="75"/>
      <c r="AD15" s="5" t="str">
        <f t="shared" si="2"/>
        <v/>
      </c>
      <c r="AE15" s="71" t="str">
        <f t="shared" si="26"/>
        <v/>
      </c>
      <c r="AF15" s="69" t="str">
        <f t="shared" si="27"/>
        <v/>
      </c>
      <c r="AG15" s="5" t="str">
        <f t="shared" si="3"/>
        <v/>
      </c>
      <c r="AH15" s="5" t="str">
        <f t="shared" si="4"/>
        <v/>
      </c>
      <c r="AI15" s="5" t="str">
        <f t="shared" si="5"/>
        <v/>
      </c>
      <c r="AJ15" s="5" t="str">
        <f t="shared" si="6"/>
        <v/>
      </c>
      <c r="AK15" s="5" t="str">
        <f t="shared" si="28"/>
        <v/>
      </c>
      <c r="AL15" s="124" t="str">
        <f t="shared" si="42"/>
        <v/>
      </c>
      <c r="AM15" s="69" t="str">
        <f t="shared" si="7"/>
        <v/>
      </c>
      <c r="AN15" s="5" t="str">
        <f t="shared" si="8"/>
        <v/>
      </c>
      <c r="AO15" s="5" t="str">
        <f t="shared" si="9"/>
        <v/>
      </c>
      <c r="AP15" s="5" t="str">
        <f t="shared" si="10"/>
        <v/>
      </c>
      <c r="AQ15" s="5" t="str">
        <f t="shared" si="11"/>
        <v/>
      </c>
      <c r="AR15" s="5" t="str">
        <f t="shared" si="12"/>
        <v/>
      </c>
      <c r="AS15" s="126" t="str">
        <f t="shared" si="29"/>
        <v/>
      </c>
      <c r="AT15" s="88" t="str">
        <f t="shared" si="30"/>
        <v/>
      </c>
      <c r="AU15" s="7" t="str">
        <f t="shared" si="31"/>
        <v/>
      </c>
      <c r="AV15" s="7" t="str">
        <f t="shared" si="32"/>
        <v/>
      </c>
      <c r="AW15" s="7" t="str">
        <f t="shared" si="33"/>
        <v/>
      </c>
      <c r="AX15" s="7" t="str">
        <f t="shared" si="34"/>
        <v/>
      </c>
      <c r="AY15" s="7" t="str">
        <f t="shared" si="35"/>
        <v/>
      </c>
      <c r="AZ15" s="126" t="str">
        <f t="shared" si="13"/>
        <v/>
      </c>
      <c r="BA15" s="7" t="str">
        <f t="shared" si="36"/>
        <v/>
      </c>
      <c r="BB15" s="7" t="str">
        <f t="shared" si="37"/>
        <v/>
      </c>
      <c r="BC15" s="7" t="str">
        <f t="shared" si="38"/>
        <v/>
      </c>
      <c r="BD15" s="7" t="str">
        <f t="shared" si="39"/>
        <v/>
      </c>
      <c r="BE15" s="7" t="str">
        <f t="shared" si="40"/>
        <v/>
      </c>
      <c r="BF15" s="7" t="str">
        <f t="shared" si="41"/>
        <v/>
      </c>
      <c r="BG15" s="126" t="str">
        <f t="shared" si="19"/>
        <v/>
      </c>
    </row>
    <row r="16" spans="1:59" ht="15.95" customHeight="1">
      <c r="B16" s="43">
        <v>11</v>
      </c>
      <c r="C16" s="143"/>
      <c r="D16" s="219" t="e">
        <f>IF(C16="","",COUNTIF(C$6:C16,C16))+IF(C16=2,100)</f>
        <v>#VALUE!</v>
      </c>
      <c r="E16" s="227"/>
      <c r="F16" s="223"/>
      <c r="G16" s="147"/>
      <c r="H16" s="148"/>
      <c r="I16" s="148"/>
      <c r="J16" s="148"/>
      <c r="K16" s="148"/>
      <c r="L16" s="148"/>
      <c r="M16" s="171" t="str">
        <f t="shared" si="20"/>
        <v/>
      </c>
      <c r="N16" s="160" t="str">
        <f>IF(M16="","",COUNT(M$6:M16))</f>
        <v/>
      </c>
      <c r="O16" s="147"/>
      <c r="P16" s="148"/>
      <c r="Q16" s="148"/>
      <c r="R16" s="148"/>
      <c r="S16" s="148"/>
      <c r="T16" s="148"/>
      <c r="U16" s="174" t="str">
        <f t="shared" si="21"/>
        <v/>
      </c>
      <c r="V16" s="163" t="str">
        <f>IF(U16="","",COUNT(U$6:U16))</f>
        <v/>
      </c>
      <c r="W16" s="83">
        <v>11</v>
      </c>
      <c r="X16" s="84">
        <f t="shared" si="22"/>
        <v>0</v>
      </c>
      <c r="Y16" s="84">
        <f t="shared" si="23"/>
        <v>0</v>
      </c>
      <c r="Z16" s="84">
        <f t="shared" si="24"/>
        <v>0</v>
      </c>
      <c r="AA16" s="85">
        <f t="shared" si="25"/>
        <v>0</v>
      </c>
      <c r="AB16" s="88"/>
      <c r="AC16" s="75"/>
      <c r="AD16" s="5" t="str">
        <f t="shared" si="2"/>
        <v/>
      </c>
      <c r="AE16" s="71" t="str">
        <f t="shared" si="26"/>
        <v/>
      </c>
      <c r="AF16" s="69" t="str">
        <f t="shared" si="27"/>
        <v/>
      </c>
      <c r="AG16" s="5" t="str">
        <f t="shared" si="3"/>
        <v/>
      </c>
      <c r="AH16" s="5" t="str">
        <f t="shared" si="4"/>
        <v/>
      </c>
      <c r="AI16" s="5" t="str">
        <f t="shared" si="5"/>
        <v/>
      </c>
      <c r="AJ16" s="5" t="str">
        <f t="shared" si="6"/>
        <v/>
      </c>
      <c r="AK16" s="5" t="str">
        <f t="shared" si="28"/>
        <v/>
      </c>
      <c r="AL16" s="124" t="str">
        <f t="shared" si="42"/>
        <v/>
      </c>
      <c r="AM16" s="69" t="str">
        <f t="shared" si="7"/>
        <v/>
      </c>
      <c r="AN16" s="5" t="str">
        <f t="shared" si="8"/>
        <v/>
      </c>
      <c r="AO16" s="5" t="str">
        <f t="shared" si="9"/>
        <v/>
      </c>
      <c r="AP16" s="5" t="str">
        <f t="shared" si="10"/>
        <v/>
      </c>
      <c r="AQ16" s="5" t="str">
        <f t="shared" si="11"/>
        <v/>
      </c>
      <c r="AR16" s="5" t="str">
        <f t="shared" si="12"/>
        <v/>
      </c>
      <c r="AS16" s="126" t="str">
        <f t="shared" si="29"/>
        <v/>
      </c>
      <c r="AT16" s="88" t="str">
        <f t="shared" si="30"/>
        <v/>
      </c>
      <c r="AU16" s="7" t="str">
        <f t="shared" si="31"/>
        <v/>
      </c>
      <c r="AV16" s="7" t="str">
        <f t="shared" si="32"/>
        <v/>
      </c>
      <c r="AW16" s="7" t="str">
        <f t="shared" si="33"/>
        <v/>
      </c>
      <c r="AX16" s="7" t="str">
        <f t="shared" si="34"/>
        <v/>
      </c>
      <c r="AY16" s="7" t="str">
        <f t="shared" si="35"/>
        <v/>
      </c>
      <c r="AZ16" s="126" t="str">
        <f t="shared" si="13"/>
        <v/>
      </c>
      <c r="BA16" s="7" t="str">
        <f t="shared" si="36"/>
        <v/>
      </c>
      <c r="BB16" s="7" t="str">
        <f t="shared" si="37"/>
        <v/>
      </c>
      <c r="BC16" s="7" t="str">
        <f t="shared" si="38"/>
        <v/>
      </c>
      <c r="BD16" s="7" t="str">
        <f t="shared" si="39"/>
        <v/>
      </c>
      <c r="BE16" s="7" t="str">
        <f t="shared" si="40"/>
        <v/>
      </c>
      <c r="BF16" s="7" t="str">
        <f t="shared" si="41"/>
        <v/>
      </c>
      <c r="BG16" s="126" t="str">
        <f t="shared" si="19"/>
        <v/>
      </c>
    </row>
    <row r="17" spans="2:59" ht="15.95" customHeight="1">
      <c r="B17" s="44">
        <v>12</v>
      </c>
      <c r="C17" s="144"/>
      <c r="D17" s="216" t="e">
        <f>IF(C17="","",COUNTIF(C$6:C17,C17))+IF(C17=2,100)</f>
        <v>#VALUE!</v>
      </c>
      <c r="E17" s="228"/>
      <c r="F17" s="224"/>
      <c r="G17" s="149"/>
      <c r="H17" s="150"/>
      <c r="I17" s="150"/>
      <c r="J17" s="150"/>
      <c r="K17" s="150"/>
      <c r="L17" s="150"/>
      <c r="M17" s="172" t="str">
        <f t="shared" si="20"/>
        <v/>
      </c>
      <c r="N17" s="160" t="str">
        <f>IF(M17="","",COUNT(M$6:M17))</f>
        <v/>
      </c>
      <c r="O17" s="149"/>
      <c r="P17" s="150"/>
      <c r="Q17" s="150"/>
      <c r="R17" s="150"/>
      <c r="S17" s="150"/>
      <c r="T17" s="150"/>
      <c r="U17" s="175" t="str">
        <f t="shared" si="21"/>
        <v/>
      </c>
      <c r="V17" s="163" t="str">
        <f>IF(U17="","",COUNT(U$6:U17))</f>
        <v/>
      </c>
      <c r="W17" s="83">
        <v>12</v>
      </c>
      <c r="X17" s="84">
        <f t="shared" si="22"/>
        <v>0</v>
      </c>
      <c r="Y17" s="84">
        <f t="shared" si="23"/>
        <v>0</v>
      </c>
      <c r="Z17" s="84">
        <f t="shared" si="24"/>
        <v>0</v>
      </c>
      <c r="AA17" s="85">
        <f t="shared" si="25"/>
        <v>0</v>
      </c>
      <c r="AB17" s="88"/>
      <c r="AC17" s="75"/>
      <c r="AD17" s="5" t="str">
        <f t="shared" si="2"/>
        <v/>
      </c>
      <c r="AE17" s="70" t="str">
        <f t="shared" si="26"/>
        <v/>
      </c>
      <c r="AF17" s="69" t="str">
        <f t="shared" si="27"/>
        <v/>
      </c>
      <c r="AG17" s="5" t="str">
        <f t="shared" si="3"/>
        <v/>
      </c>
      <c r="AH17" s="5" t="str">
        <f t="shared" si="4"/>
        <v/>
      </c>
      <c r="AI17" s="5" t="str">
        <f t="shared" si="5"/>
        <v/>
      </c>
      <c r="AJ17" s="5" t="str">
        <f t="shared" si="6"/>
        <v/>
      </c>
      <c r="AK17" s="5" t="str">
        <f t="shared" si="28"/>
        <v/>
      </c>
      <c r="AL17" s="124" t="str">
        <f t="shared" si="42"/>
        <v/>
      </c>
      <c r="AM17" s="69" t="str">
        <f t="shared" si="7"/>
        <v/>
      </c>
      <c r="AN17" s="5" t="str">
        <f t="shared" si="8"/>
        <v/>
      </c>
      <c r="AO17" s="5" t="str">
        <f t="shared" si="9"/>
        <v/>
      </c>
      <c r="AP17" s="5" t="str">
        <f t="shared" si="10"/>
        <v/>
      </c>
      <c r="AQ17" s="5" t="str">
        <f t="shared" si="11"/>
        <v/>
      </c>
      <c r="AR17" s="5" t="str">
        <f t="shared" si="12"/>
        <v/>
      </c>
      <c r="AS17" s="126" t="str">
        <f t="shared" si="29"/>
        <v/>
      </c>
      <c r="AT17" s="88" t="str">
        <f t="shared" si="30"/>
        <v/>
      </c>
      <c r="AU17" s="7" t="str">
        <f t="shared" si="31"/>
        <v/>
      </c>
      <c r="AV17" s="7" t="str">
        <f t="shared" si="32"/>
        <v/>
      </c>
      <c r="AW17" s="7" t="str">
        <f t="shared" si="33"/>
        <v/>
      </c>
      <c r="AX17" s="7" t="str">
        <f t="shared" si="34"/>
        <v/>
      </c>
      <c r="AY17" s="7" t="str">
        <f t="shared" si="35"/>
        <v/>
      </c>
      <c r="AZ17" s="126" t="str">
        <f t="shared" si="13"/>
        <v/>
      </c>
      <c r="BA17" s="7" t="str">
        <f t="shared" si="36"/>
        <v/>
      </c>
      <c r="BB17" s="7" t="str">
        <f t="shared" si="37"/>
        <v/>
      </c>
      <c r="BC17" s="7" t="str">
        <f t="shared" si="38"/>
        <v/>
      </c>
      <c r="BD17" s="7" t="str">
        <f t="shared" si="39"/>
        <v/>
      </c>
      <c r="BE17" s="7" t="str">
        <f t="shared" si="40"/>
        <v/>
      </c>
      <c r="BF17" s="7" t="str">
        <f t="shared" si="41"/>
        <v/>
      </c>
      <c r="BG17" s="126" t="str">
        <f t="shared" si="19"/>
        <v/>
      </c>
    </row>
    <row r="18" spans="2:59" ht="15.95" customHeight="1">
      <c r="B18" s="44">
        <v>13</v>
      </c>
      <c r="C18" s="144"/>
      <c r="D18" s="216" t="e">
        <f>IF(C18="","",COUNTIF(C$6:C18,C18))+IF(C18=2,100)</f>
        <v>#VALUE!</v>
      </c>
      <c r="E18" s="228"/>
      <c r="F18" s="224"/>
      <c r="G18" s="149"/>
      <c r="H18" s="150"/>
      <c r="I18" s="150"/>
      <c r="J18" s="150"/>
      <c r="K18" s="150"/>
      <c r="L18" s="150"/>
      <c r="M18" s="172" t="str">
        <f t="shared" si="20"/>
        <v/>
      </c>
      <c r="N18" s="160" t="str">
        <f>IF(M18="","",COUNT(M$6:M18))</f>
        <v/>
      </c>
      <c r="O18" s="149"/>
      <c r="P18" s="150"/>
      <c r="Q18" s="150"/>
      <c r="R18" s="150"/>
      <c r="S18" s="150"/>
      <c r="T18" s="150"/>
      <c r="U18" s="175" t="str">
        <f t="shared" si="21"/>
        <v/>
      </c>
      <c r="V18" s="163" t="str">
        <f>IF(U18="","",COUNT(U$6:U18))</f>
        <v/>
      </c>
      <c r="W18" s="83">
        <v>13</v>
      </c>
      <c r="X18" s="84">
        <f t="shared" si="22"/>
        <v>0</v>
      </c>
      <c r="Y18" s="84">
        <f t="shared" si="23"/>
        <v>0</v>
      </c>
      <c r="Z18" s="84">
        <f t="shared" si="24"/>
        <v>0</v>
      </c>
      <c r="AA18" s="85">
        <f t="shared" si="25"/>
        <v>0</v>
      </c>
      <c r="AB18" s="88"/>
      <c r="AC18" s="75"/>
      <c r="AD18" s="5" t="str">
        <f t="shared" si="2"/>
        <v/>
      </c>
      <c r="AE18" s="70" t="str">
        <f t="shared" si="26"/>
        <v/>
      </c>
      <c r="AF18" s="69" t="str">
        <f t="shared" si="27"/>
        <v/>
      </c>
      <c r="AG18" s="5" t="str">
        <f t="shared" si="3"/>
        <v/>
      </c>
      <c r="AH18" s="5" t="str">
        <f t="shared" si="4"/>
        <v/>
      </c>
      <c r="AI18" s="5" t="str">
        <f t="shared" si="5"/>
        <v/>
      </c>
      <c r="AJ18" s="5" t="str">
        <f t="shared" si="6"/>
        <v/>
      </c>
      <c r="AK18" s="5" t="str">
        <f t="shared" si="28"/>
        <v/>
      </c>
      <c r="AL18" s="124" t="str">
        <f t="shared" si="42"/>
        <v/>
      </c>
      <c r="AM18" s="69" t="str">
        <f t="shared" si="7"/>
        <v/>
      </c>
      <c r="AN18" s="5" t="str">
        <f t="shared" si="8"/>
        <v/>
      </c>
      <c r="AO18" s="5" t="str">
        <f t="shared" si="9"/>
        <v/>
      </c>
      <c r="AP18" s="5" t="str">
        <f t="shared" si="10"/>
        <v/>
      </c>
      <c r="AQ18" s="5" t="str">
        <f t="shared" si="11"/>
        <v/>
      </c>
      <c r="AR18" s="5" t="str">
        <f t="shared" si="12"/>
        <v/>
      </c>
      <c r="AS18" s="126" t="str">
        <f t="shared" si="29"/>
        <v/>
      </c>
      <c r="AT18" s="88" t="str">
        <f t="shared" si="30"/>
        <v/>
      </c>
      <c r="AU18" s="7" t="str">
        <f t="shared" si="31"/>
        <v/>
      </c>
      <c r="AV18" s="7" t="str">
        <f t="shared" si="32"/>
        <v/>
      </c>
      <c r="AW18" s="7" t="str">
        <f t="shared" si="33"/>
        <v/>
      </c>
      <c r="AX18" s="7" t="str">
        <f t="shared" si="34"/>
        <v/>
      </c>
      <c r="AY18" s="7" t="str">
        <f t="shared" si="35"/>
        <v/>
      </c>
      <c r="AZ18" s="126" t="str">
        <f t="shared" si="13"/>
        <v/>
      </c>
      <c r="BA18" s="7" t="str">
        <f t="shared" si="36"/>
        <v/>
      </c>
      <c r="BB18" s="7" t="str">
        <f t="shared" si="37"/>
        <v/>
      </c>
      <c r="BC18" s="7" t="str">
        <f t="shared" si="38"/>
        <v/>
      </c>
      <c r="BD18" s="7" t="str">
        <f t="shared" si="39"/>
        <v/>
      </c>
      <c r="BE18" s="7" t="str">
        <f t="shared" si="40"/>
        <v/>
      </c>
      <c r="BF18" s="7" t="str">
        <f t="shared" si="41"/>
        <v/>
      </c>
      <c r="BG18" s="126" t="str">
        <f t="shared" si="19"/>
        <v/>
      </c>
    </row>
    <row r="19" spans="2:59" ht="15.95" customHeight="1">
      <c r="B19" s="44">
        <v>14</v>
      </c>
      <c r="C19" s="144"/>
      <c r="D19" s="216" t="e">
        <f>IF(C19="","",COUNTIF(C$6:C19,C19))+IF(C19=2,100)</f>
        <v>#VALUE!</v>
      </c>
      <c r="E19" s="228"/>
      <c r="F19" s="224"/>
      <c r="G19" s="149"/>
      <c r="H19" s="150"/>
      <c r="I19" s="150"/>
      <c r="J19" s="150"/>
      <c r="K19" s="150"/>
      <c r="L19" s="150"/>
      <c r="M19" s="172" t="str">
        <f t="shared" si="20"/>
        <v/>
      </c>
      <c r="N19" s="160" t="str">
        <f>IF(M19="","",COUNT(M$6:M19))</f>
        <v/>
      </c>
      <c r="O19" s="149"/>
      <c r="P19" s="150"/>
      <c r="Q19" s="150"/>
      <c r="R19" s="150"/>
      <c r="S19" s="150"/>
      <c r="T19" s="150"/>
      <c r="U19" s="175" t="str">
        <f t="shared" si="21"/>
        <v/>
      </c>
      <c r="V19" s="163" t="str">
        <f>IF(U19="","",COUNT(U$6:U19))</f>
        <v/>
      </c>
      <c r="W19" s="83">
        <v>14</v>
      </c>
      <c r="X19" s="84">
        <f t="shared" si="22"/>
        <v>0</v>
      </c>
      <c r="Y19" s="84">
        <f t="shared" si="23"/>
        <v>0</v>
      </c>
      <c r="Z19" s="84">
        <f t="shared" si="24"/>
        <v>0</v>
      </c>
      <c r="AA19" s="85">
        <f t="shared" si="25"/>
        <v>0</v>
      </c>
      <c r="AB19" s="88"/>
      <c r="AC19" s="75"/>
      <c r="AD19" s="5" t="str">
        <f t="shared" si="2"/>
        <v/>
      </c>
      <c r="AE19" s="70" t="str">
        <f t="shared" si="26"/>
        <v/>
      </c>
      <c r="AF19" s="69" t="str">
        <f t="shared" si="27"/>
        <v/>
      </c>
      <c r="AG19" s="5" t="str">
        <f t="shared" si="3"/>
        <v/>
      </c>
      <c r="AH19" s="5" t="str">
        <f t="shared" si="4"/>
        <v/>
      </c>
      <c r="AI19" s="5" t="str">
        <f t="shared" si="5"/>
        <v/>
      </c>
      <c r="AJ19" s="5" t="str">
        <f t="shared" si="6"/>
        <v/>
      </c>
      <c r="AK19" s="5" t="str">
        <f t="shared" si="28"/>
        <v/>
      </c>
      <c r="AL19" s="124" t="str">
        <f t="shared" si="42"/>
        <v/>
      </c>
      <c r="AM19" s="69" t="str">
        <f t="shared" si="7"/>
        <v/>
      </c>
      <c r="AN19" s="5" t="str">
        <f t="shared" si="8"/>
        <v/>
      </c>
      <c r="AO19" s="5" t="str">
        <f t="shared" si="9"/>
        <v/>
      </c>
      <c r="AP19" s="5" t="str">
        <f t="shared" si="10"/>
        <v/>
      </c>
      <c r="AQ19" s="5" t="str">
        <f t="shared" si="11"/>
        <v/>
      </c>
      <c r="AR19" s="5" t="str">
        <f t="shared" si="12"/>
        <v/>
      </c>
      <c r="AS19" s="126" t="str">
        <f t="shared" si="29"/>
        <v/>
      </c>
      <c r="AT19" s="88" t="str">
        <f t="shared" si="30"/>
        <v/>
      </c>
      <c r="AU19" s="7" t="str">
        <f t="shared" si="31"/>
        <v/>
      </c>
      <c r="AV19" s="7" t="str">
        <f t="shared" si="32"/>
        <v/>
      </c>
      <c r="AW19" s="7" t="str">
        <f t="shared" si="33"/>
        <v/>
      </c>
      <c r="AX19" s="7" t="str">
        <f t="shared" si="34"/>
        <v/>
      </c>
      <c r="AY19" s="7" t="str">
        <f t="shared" si="35"/>
        <v/>
      </c>
      <c r="AZ19" s="126" t="str">
        <f t="shared" si="13"/>
        <v/>
      </c>
      <c r="BA19" s="7" t="str">
        <f t="shared" si="36"/>
        <v/>
      </c>
      <c r="BB19" s="7" t="str">
        <f t="shared" si="37"/>
        <v/>
      </c>
      <c r="BC19" s="7" t="str">
        <f t="shared" si="38"/>
        <v/>
      </c>
      <c r="BD19" s="7" t="str">
        <f t="shared" si="39"/>
        <v/>
      </c>
      <c r="BE19" s="7" t="str">
        <f t="shared" si="40"/>
        <v/>
      </c>
      <c r="BF19" s="7" t="str">
        <f t="shared" si="41"/>
        <v/>
      </c>
      <c r="BG19" s="126" t="str">
        <f t="shared" si="19"/>
        <v/>
      </c>
    </row>
    <row r="20" spans="2:59" ht="15.95" customHeight="1" thickBot="1">
      <c r="B20" s="45">
        <v>15</v>
      </c>
      <c r="C20" s="145"/>
      <c r="D20" s="218" t="e">
        <f>IF(C20="","",COUNTIF(C$6:C20,C20))+IF(C20=2,100)</f>
        <v>#VALUE!</v>
      </c>
      <c r="E20" s="229"/>
      <c r="F20" s="225"/>
      <c r="G20" s="151"/>
      <c r="H20" s="152"/>
      <c r="I20" s="152"/>
      <c r="J20" s="152"/>
      <c r="K20" s="152"/>
      <c r="L20" s="152"/>
      <c r="M20" s="173" t="str">
        <f t="shared" si="20"/>
        <v/>
      </c>
      <c r="N20" s="160" t="str">
        <f>IF(M20="","",COUNT(M$6:M20))</f>
        <v/>
      </c>
      <c r="O20" s="151"/>
      <c r="P20" s="152"/>
      <c r="Q20" s="152"/>
      <c r="R20" s="152"/>
      <c r="S20" s="152"/>
      <c r="T20" s="152"/>
      <c r="U20" s="176" t="str">
        <f t="shared" si="21"/>
        <v/>
      </c>
      <c r="V20" s="163" t="str">
        <f>IF(U20="","",COUNT(U$6:U20))</f>
        <v/>
      </c>
      <c r="W20" s="83">
        <v>15</v>
      </c>
      <c r="X20" s="84">
        <f t="shared" si="22"/>
        <v>0</v>
      </c>
      <c r="Y20" s="84">
        <f t="shared" si="23"/>
        <v>0</v>
      </c>
      <c r="Z20" s="84">
        <f t="shared" si="24"/>
        <v>0</v>
      </c>
      <c r="AA20" s="85">
        <f t="shared" si="25"/>
        <v>0</v>
      </c>
      <c r="AB20" s="88"/>
      <c r="AC20" s="75"/>
      <c r="AD20" s="5" t="str">
        <f t="shared" si="2"/>
        <v/>
      </c>
      <c r="AE20" s="70" t="str">
        <f t="shared" si="26"/>
        <v/>
      </c>
      <c r="AF20" s="69" t="str">
        <f t="shared" si="27"/>
        <v/>
      </c>
      <c r="AG20" s="5" t="str">
        <f t="shared" si="3"/>
        <v/>
      </c>
      <c r="AH20" s="5" t="str">
        <f t="shared" si="4"/>
        <v/>
      </c>
      <c r="AI20" s="5" t="str">
        <f t="shared" si="5"/>
        <v/>
      </c>
      <c r="AJ20" s="5" t="str">
        <f t="shared" si="6"/>
        <v/>
      </c>
      <c r="AK20" s="5" t="str">
        <f t="shared" si="28"/>
        <v/>
      </c>
      <c r="AL20" s="124" t="str">
        <f t="shared" si="42"/>
        <v/>
      </c>
      <c r="AM20" s="69" t="str">
        <f t="shared" si="7"/>
        <v/>
      </c>
      <c r="AN20" s="5" t="str">
        <f t="shared" si="8"/>
        <v/>
      </c>
      <c r="AO20" s="5" t="str">
        <f t="shared" si="9"/>
        <v/>
      </c>
      <c r="AP20" s="5" t="str">
        <f t="shared" si="10"/>
        <v/>
      </c>
      <c r="AQ20" s="5" t="str">
        <f t="shared" si="11"/>
        <v/>
      </c>
      <c r="AR20" s="5" t="str">
        <f t="shared" si="12"/>
        <v/>
      </c>
      <c r="AS20" s="126" t="str">
        <f t="shared" si="29"/>
        <v/>
      </c>
      <c r="AT20" s="88" t="str">
        <f t="shared" si="30"/>
        <v/>
      </c>
      <c r="AU20" s="7" t="str">
        <f t="shared" si="31"/>
        <v/>
      </c>
      <c r="AV20" s="7" t="str">
        <f t="shared" si="32"/>
        <v/>
      </c>
      <c r="AW20" s="7" t="str">
        <f t="shared" si="33"/>
        <v/>
      </c>
      <c r="AX20" s="7" t="str">
        <f t="shared" si="34"/>
        <v/>
      </c>
      <c r="AY20" s="7" t="str">
        <f t="shared" si="35"/>
        <v/>
      </c>
      <c r="AZ20" s="126" t="str">
        <f t="shared" si="13"/>
        <v/>
      </c>
      <c r="BA20" s="7" t="str">
        <f t="shared" si="36"/>
        <v/>
      </c>
      <c r="BB20" s="7" t="str">
        <f t="shared" si="37"/>
        <v/>
      </c>
      <c r="BC20" s="7" t="str">
        <f t="shared" si="38"/>
        <v/>
      </c>
      <c r="BD20" s="7" t="str">
        <f t="shared" si="39"/>
        <v/>
      </c>
      <c r="BE20" s="7" t="str">
        <f t="shared" si="40"/>
        <v/>
      </c>
      <c r="BF20" s="7" t="str">
        <f t="shared" si="41"/>
        <v/>
      </c>
      <c r="BG20" s="126" t="str">
        <f t="shared" si="19"/>
        <v/>
      </c>
    </row>
    <row r="21" spans="2:59" ht="15.95" customHeight="1">
      <c r="B21" s="43">
        <v>16</v>
      </c>
      <c r="C21" s="143"/>
      <c r="D21" s="219" t="e">
        <f>IF(C21="","",COUNTIF(C$6:C21,C21))+IF(C21=2,100)</f>
        <v>#VALUE!</v>
      </c>
      <c r="E21" s="227"/>
      <c r="F21" s="223"/>
      <c r="G21" s="147"/>
      <c r="H21" s="148"/>
      <c r="I21" s="148"/>
      <c r="J21" s="148"/>
      <c r="K21" s="148"/>
      <c r="L21" s="148"/>
      <c r="M21" s="171" t="str">
        <f t="shared" si="20"/>
        <v/>
      </c>
      <c r="N21" s="160" t="str">
        <f>IF(M21="","",COUNT(M$6:M21))</f>
        <v/>
      </c>
      <c r="O21" s="147"/>
      <c r="P21" s="148"/>
      <c r="Q21" s="148"/>
      <c r="R21" s="148"/>
      <c r="S21" s="148"/>
      <c r="T21" s="148"/>
      <c r="U21" s="174" t="str">
        <f t="shared" si="21"/>
        <v/>
      </c>
      <c r="V21" s="163" t="str">
        <f>IF(U21="","",COUNT(U$6:U21))</f>
        <v/>
      </c>
      <c r="W21" s="83">
        <v>16</v>
      </c>
      <c r="X21" s="84">
        <f t="shared" si="22"/>
        <v>0</v>
      </c>
      <c r="Y21" s="84">
        <f t="shared" si="23"/>
        <v>0</v>
      </c>
      <c r="Z21" s="84">
        <f t="shared" si="24"/>
        <v>0</v>
      </c>
      <c r="AA21" s="85">
        <f t="shared" si="25"/>
        <v>0</v>
      </c>
      <c r="AB21" s="88"/>
      <c r="AC21" s="75"/>
      <c r="AD21" s="5" t="str">
        <f t="shared" si="2"/>
        <v/>
      </c>
      <c r="AE21" s="70" t="str">
        <f t="shared" si="26"/>
        <v/>
      </c>
      <c r="AF21" s="69" t="str">
        <f t="shared" si="27"/>
        <v/>
      </c>
      <c r="AG21" s="5" t="str">
        <f t="shared" si="3"/>
        <v/>
      </c>
      <c r="AH21" s="5" t="str">
        <f t="shared" si="4"/>
        <v/>
      </c>
      <c r="AI21" s="5" t="str">
        <f t="shared" si="5"/>
        <v/>
      </c>
      <c r="AJ21" s="5" t="str">
        <f t="shared" si="6"/>
        <v/>
      </c>
      <c r="AK21" s="5" t="str">
        <f t="shared" si="28"/>
        <v/>
      </c>
      <c r="AL21" s="124" t="str">
        <f t="shared" si="42"/>
        <v/>
      </c>
      <c r="AM21" s="69" t="str">
        <f t="shared" si="7"/>
        <v/>
      </c>
      <c r="AN21" s="5" t="str">
        <f t="shared" si="8"/>
        <v/>
      </c>
      <c r="AO21" s="5" t="str">
        <f t="shared" si="9"/>
        <v/>
      </c>
      <c r="AP21" s="5" t="str">
        <f t="shared" si="10"/>
        <v/>
      </c>
      <c r="AQ21" s="5" t="str">
        <f t="shared" si="11"/>
        <v/>
      </c>
      <c r="AR21" s="5" t="str">
        <f t="shared" si="12"/>
        <v/>
      </c>
      <c r="AS21" s="126" t="str">
        <f t="shared" si="29"/>
        <v/>
      </c>
      <c r="AT21" s="88" t="str">
        <f t="shared" si="30"/>
        <v/>
      </c>
      <c r="AU21" s="7" t="str">
        <f t="shared" si="31"/>
        <v/>
      </c>
      <c r="AV21" s="7" t="str">
        <f t="shared" si="32"/>
        <v/>
      </c>
      <c r="AW21" s="7" t="str">
        <f t="shared" si="33"/>
        <v/>
      </c>
      <c r="AX21" s="7" t="str">
        <f t="shared" si="34"/>
        <v/>
      </c>
      <c r="AY21" s="7" t="str">
        <f t="shared" si="35"/>
        <v/>
      </c>
      <c r="AZ21" s="126" t="str">
        <f t="shared" si="13"/>
        <v/>
      </c>
      <c r="BA21" s="7" t="str">
        <f t="shared" si="36"/>
        <v/>
      </c>
      <c r="BB21" s="7" t="str">
        <f t="shared" si="37"/>
        <v/>
      </c>
      <c r="BC21" s="7" t="str">
        <f t="shared" si="38"/>
        <v/>
      </c>
      <c r="BD21" s="7" t="str">
        <f t="shared" si="39"/>
        <v/>
      </c>
      <c r="BE21" s="7" t="str">
        <f t="shared" si="40"/>
        <v/>
      </c>
      <c r="BF21" s="7" t="str">
        <f t="shared" si="41"/>
        <v/>
      </c>
      <c r="BG21" s="126" t="str">
        <f t="shared" si="19"/>
        <v/>
      </c>
    </row>
    <row r="22" spans="2:59" ht="15.95" customHeight="1">
      <c r="B22" s="44">
        <v>17</v>
      </c>
      <c r="C22" s="144"/>
      <c r="D22" s="216" t="e">
        <f>IF(C22="","",COUNTIF(C$6:C22,C22))+IF(C22=2,100)</f>
        <v>#VALUE!</v>
      </c>
      <c r="E22" s="228"/>
      <c r="F22" s="224"/>
      <c r="G22" s="149"/>
      <c r="H22" s="150"/>
      <c r="I22" s="150"/>
      <c r="J22" s="150"/>
      <c r="K22" s="150"/>
      <c r="L22" s="150"/>
      <c r="M22" s="172" t="str">
        <f t="shared" si="20"/>
        <v/>
      </c>
      <c r="N22" s="160" t="str">
        <f>IF(M22="","",COUNT(M$6:M22))</f>
        <v/>
      </c>
      <c r="O22" s="149"/>
      <c r="P22" s="150"/>
      <c r="Q22" s="150"/>
      <c r="R22" s="150"/>
      <c r="S22" s="150"/>
      <c r="T22" s="150"/>
      <c r="U22" s="175" t="str">
        <f t="shared" si="21"/>
        <v/>
      </c>
      <c r="V22" s="163" t="str">
        <f>IF(U22="","",COUNT(U$6:U22))</f>
        <v/>
      </c>
      <c r="W22" s="83">
        <v>17</v>
      </c>
      <c r="X22" s="84">
        <f t="shared" si="22"/>
        <v>0</v>
      </c>
      <c r="Y22" s="84">
        <f t="shared" si="23"/>
        <v>0</v>
      </c>
      <c r="Z22" s="84">
        <f t="shared" si="24"/>
        <v>0</v>
      </c>
      <c r="AA22" s="85">
        <f t="shared" si="25"/>
        <v>0</v>
      </c>
      <c r="AB22" s="88"/>
      <c r="AC22" s="75"/>
      <c r="AD22" s="5" t="str">
        <f t="shared" si="2"/>
        <v/>
      </c>
      <c r="AE22" s="70" t="str">
        <f t="shared" si="26"/>
        <v/>
      </c>
      <c r="AF22" s="69" t="str">
        <f t="shared" si="27"/>
        <v/>
      </c>
      <c r="AG22" s="5" t="str">
        <f t="shared" si="3"/>
        <v/>
      </c>
      <c r="AH22" s="5" t="str">
        <f t="shared" si="4"/>
        <v/>
      </c>
      <c r="AI22" s="5" t="str">
        <f t="shared" si="5"/>
        <v/>
      </c>
      <c r="AJ22" s="5" t="str">
        <f t="shared" si="6"/>
        <v/>
      </c>
      <c r="AK22" s="5" t="str">
        <f t="shared" si="28"/>
        <v/>
      </c>
      <c r="AL22" s="124" t="str">
        <f t="shared" si="42"/>
        <v/>
      </c>
      <c r="AM22" s="69" t="str">
        <f t="shared" si="7"/>
        <v/>
      </c>
      <c r="AN22" s="5" t="str">
        <f t="shared" si="8"/>
        <v/>
      </c>
      <c r="AO22" s="5" t="str">
        <f t="shared" si="9"/>
        <v/>
      </c>
      <c r="AP22" s="5" t="str">
        <f t="shared" si="10"/>
        <v/>
      </c>
      <c r="AQ22" s="5" t="str">
        <f t="shared" si="11"/>
        <v/>
      </c>
      <c r="AR22" s="5" t="str">
        <f t="shared" si="12"/>
        <v/>
      </c>
      <c r="AS22" s="126" t="str">
        <f t="shared" si="29"/>
        <v/>
      </c>
      <c r="AT22" s="88" t="str">
        <f t="shared" si="30"/>
        <v/>
      </c>
      <c r="AU22" s="7" t="str">
        <f t="shared" si="31"/>
        <v/>
      </c>
      <c r="AV22" s="7" t="str">
        <f t="shared" si="32"/>
        <v/>
      </c>
      <c r="AW22" s="7" t="str">
        <f t="shared" si="33"/>
        <v/>
      </c>
      <c r="AX22" s="7" t="str">
        <f t="shared" si="34"/>
        <v/>
      </c>
      <c r="AY22" s="7" t="str">
        <f t="shared" si="35"/>
        <v/>
      </c>
      <c r="AZ22" s="126" t="str">
        <f t="shared" si="35"/>
        <v/>
      </c>
      <c r="BA22" s="7" t="str">
        <f t="shared" si="36"/>
        <v/>
      </c>
      <c r="BB22" s="7" t="str">
        <f t="shared" si="37"/>
        <v/>
      </c>
      <c r="BC22" s="7" t="str">
        <f t="shared" si="38"/>
        <v/>
      </c>
      <c r="BD22" s="7" t="str">
        <f t="shared" si="39"/>
        <v/>
      </c>
      <c r="BE22" s="7" t="str">
        <f t="shared" si="40"/>
        <v/>
      </c>
      <c r="BF22" s="7" t="str">
        <f t="shared" si="41"/>
        <v/>
      </c>
      <c r="BG22" s="126" t="str">
        <f t="shared" si="41"/>
        <v/>
      </c>
    </row>
    <row r="23" spans="2:59" ht="15.95" customHeight="1">
      <c r="B23" s="44">
        <v>18</v>
      </c>
      <c r="C23" s="144"/>
      <c r="D23" s="216" t="e">
        <f>IF(C23="","",COUNTIF(C$6:C23,C23))+IF(C23=2,100)</f>
        <v>#VALUE!</v>
      </c>
      <c r="E23" s="228"/>
      <c r="F23" s="224"/>
      <c r="G23" s="149"/>
      <c r="H23" s="150"/>
      <c r="I23" s="150"/>
      <c r="J23" s="150"/>
      <c r="K23" s="150"/>
      <c r="L23" s="150"/>
      <c r="M23" s="172" t="str">
        <f t="shared" si="20"/>
        <v/>
      </c>
      <c r="N23" s="160" t="str">
        <f>IF(M23="","",COUNT(M$6:M23))</f>
        <v/>
      </c>
      <c r="O23" s="149"/>
      <c r="P23" s="150"/>
      <c r="Q23" s="150"/>
      <c r="R23" s="150"/>
      <c r="S23" s="150"/>
      <c r="T23" s="150"/>
      <c r="U23" s="175" t="str">
        <f t="shared" si="21"/>
        <v/>
      </c>
      <c r="V23" s="163" t="str">
        <f>IF(U23="","",COUNT(U$6:U23))</f>
        <v/>
      </c>
      <c r="W23" s="83">
        <v>18</v>
      </c>
      <c r="X23" s="84">
        <f t="shared" si="22"/>
        <v>0</v>
      </c>
      <c r="Y23" s="84">
        <f t="shared" si="23"/>
        <v>0</v>
      </c>
      <c r="Z23" s="84">
        <f t="shared" si="24"/>
        <v>0</v>
      </c>
      <c r="AA23" s="85">
        <f t="shared" si="25"/>
        <v>0</v>
      </c>
      <c r="AB23" s="88"/>
      <c r="AC23" s="75"/>
      <c r="AD23" s="5" t="str">
        <f t="shared" si="2"/>
        <v/>
      </c>
      <c r="AE23" s="70" t="str">
        <f t="shared" si="26"/>
        <v/>
      </c>
      <c r="AF23" s="69" t="str">
        <f t="shared" si="27"/>
        <v/>
      </c>
      <c r="AG23" s="5" t="str">
        <f t="shared" si="3"/>
        <v/>
      </c>
      <c r="AH23" s="5" t="str">
        <f t="shared" si="4"/>
        <v/>
      </c>
      <c r="AI23" s="5" t="str">
        <f t="shared" si="5"/>
        <v/>
      </c>
      <c r="AJ23" s="5" t="str">
        <f t="shared" si="6"/>
        <v/>
      </c>
      <c r="AK23" s="5" t="str">
        <f t="shared" si="28"/>
        <v/>
      </c>
      <c r="AL23" s="124" t="str">
        <f t="shared" si="42"/>
        <v/>
      </c>
      <c r="AM23" s="69" t="str">
        <f t="shared" si="7"/>
        <v/>
      </c>
      <c r="AN23" s="5" t="str">
        <f t="shared" si="8"/>
        <v/>
      </c>
      <c r="AO23" s="5" t="str">
        <f t="shared" si="9"/>
        <v/>
      </c>
      <c r="AP23" s="5" t="str">
        <f t="shared" si="10"/>
        <v/>
      </c>
      <c r="AQ23" s="5" t="str">
        <f t="shared" si="11"/>
        <v/>
      </c>
      <c r="AR23" s="5" t="str">
        <f t="shared" si="12"/>
        <v/>
      </c>
      <c r="AS23" s="126" t="str">
        <f t="shared" si="29"/>
        <v/>
      </c>
      <c r="AT23" s="88" t="str">
        <f t="shared" si="30"/>
        <v/>
      </c>
      <c r="AU23" s="7" t="str">
        <f t="shared" si="31"/>
        <v/>
      </c>
      <c r="AV23" s="7" t="str">
        <f t="shared" si="32"/>
        <v/>
      </c>
      <c r="AW23" s="7" t="str">
        <f t="shared" si="33"/>
        <v/>
      </c>
      <c r="AX23" s="7" t="str">
        <f t="shared" si="34"/>
        <v/>
      </c>
      <c r="AY23" s="7" t="str">
        <f t="shared" si="35"/>
        <v/>
      </c>
      <c r="AZ23" s="126" t="str">
        <f t="shared" si="35"/>
        <v/>
      </c>
      <c r="BA23" s="7" t="str">
        <f t="shared" si="36"/>
        <v/>
      </c>
      <c r="BB23" s="7" t="str">
        <f t="shared" si="37"/>
        <v/>
      </c>
      <c r="BC23" s="7" t="str">
        <f t="shared" si="38"/>
        <v/>
      </c>
      <c r="BD23" s="7" t="str">
        <f t="shared" si="39"/>
        <v/>
      </c>
      <c r="BE23" s="7" t="str">
        <f t="shared" si="40"/>
        <v/>
      </c>
      <c r="BF23" s="7" t="str">
        <f t="shared" si="41"/>
        <v/>
      </c>
      <c r="BG23" s="126" t="str">
        <f t="shared" si="41"/>
        <v/>
      </c>
    </row>
    <row r="24" spans="2:59" ht="15.95" customHeight="1">
      <c r="B24" s="44">
        <v>19</v>
      </c>
      <c r="C24" s="144"/>
      <c r="D24" s="216" t="e">
        <f>IF(C24="","",COUNTIF(C$6:C24,C24))+IF(C24=2,100)</f>
        <v>#VALUE!</v>
      </c>
      <c r="E24" s="228"/>
      <c r="F24" s="224"/>
      <c r="G24" s="149"/>
      <c r="H24" s="150"/>
      <c r="I24" s="150"/>
      <c r="J24" s="150"/>
      <c r="K24" s="150"/>
      <c r="L24" s="150"/>
      <c r="M24" s="172" t="str">
        <f t="shared" si="20"/>
        <v/>
      </c>
      <c r="N24" s="160" t="str">
        <f>IF(M24="","",COUNT(M$6:M24))</f>
        <v/>
      </c>
      <c r="O24" s="149"/>
      <c r="P24" s="150"/>
      <c r="Q24" s="150"/>
      <c r="R24" s="150"/>
      <c r="S24" s="150"/>
      <c r="T24" s="150"/>
      <c r="U24" s="175" t="str">
        <f t="shared" si="21"/>
        <v/>
      </c>
      <c r="V24" s="163" t="str">
        <f>IF(U24="","",COUNT(U$6:U24))</f>
        <v/>
      </c>
      <c r="W24" s="83">
        <v>19</v>
      </c>
      <c r="X24" s="84">
        <f t="shared" si="22"/>
        <v>0</v>
      </c>
      <c r="Y24" s="84">
        <f t="shared" si="23"/>
        <v>0</v>
      </c>
      <c r="Z24" s="84">
        <f t="shared" si="24"/>
        <v>0</v>
      </c>
      <c r="AA24" s="85">
        <f t="shared" si="25"/>
        <v>0</v>
      </c>
      <c r="AB24" s="88"/>
      <c r="AC24" s="75"/>
      <c r="AD24" s="5" t="str">
        <f t="shared" si="2"/>
        <v/>
      </c>
      <c r="AE24" s="70" t="str">
        <f t="shared" si="26"/>
        <v/>
      </c>
      <c r="AF24" s="69" t="str">
        <f t="shared" si="27"/>
        <v/>
      </c>
      <c r="AG24" s="5" t="str">
        <f t="shared" si="3"/>
        <v/>
      </c>
      <c r="AH24" s="5" t="str">
        <f t="shared" si="4"/>
        <v/>
      </c>
      <c r="AI24" s="5" t="str">
        <f t="shared" si="5"/>
        <v/>
      </c>
      <c r="AJ24" s="5" t="str">
        <f t="shared" si="6"/>
        <v/>
      </c>
      <c r="AK24" s="5" t="str">
        <f t="shared" si="28"/>
        <v/>
      </c>
      <c r="AL24" s="124" t="str">
        <f t="shared" si="42"/>
        <v/>
      </c>
      <c r="AM24" s="69" t="str">
        <f t="shared" si="7"/>
        <v/>
      </c>
      <c r="AN24" s="5" t="str">
        <f t="shared" si="8"/>
        <v/>
      </c>
      <c r="AO24" s="5" t="str">
        <f t="shared" si="9"/>
        <v/>
      </c>
      <c r="AP24" s="5" t="str">
        <f t="shared" si="10"/>
        <v/>
      </c>
      <c r="AQ24" s="5" t="str">
        <f t="shared" si="11"/>
        <v/>
      </c>
      <c r="AR24" s="5" t="str">
        <f t="shared" si="12"/>
        <v/>
      </c>
      <c r="AS24" s="126" t="str">
        <f t="shared" si="29"/>
        <v/>
      </c>
      <c r="AT24" s="88" t="str">
        <f t="shared" si="30"/>
        <v/>
      </c>
      <c r="AU24" s="7" t="str">
        <f t="shared" si="31"/>
        <v/>
      </c>
      <c r="AV24" s="7" t="str">
        <f t="shared" si="32"/>
        <v/>
      </c>
      <c r="AW24" s="7" t="str">
        <f t="shared" si="33"/>
        <v/>
      </c>
      <c r="AX24" s="7" t="str">
        <f t="shared" si="34"/>
        <v/>
      </c>
      <c r="AY24" s="7" t="str">
        <f t="shared" si="35"/>
        <v/>
      </c>
      <c r="AZ24" s="126" t="str">
        <f t="shared" si="35"/>
        <v/>
      </c>
      <c r="BA24" s="7" t="str">
        <f t="shared" si="36"/>
        <v/>
      </c>
      <c r="BB24" s="7" t="str">
        <f t="shared" si="37"/>
        <v/>
      </c>
      <c r="BC24" s="7" t="str">
        <f t="shared" si="38"/>
        <v/>
      </c>
      <c r="BD24" s="7" t="str">
        <f t="shared" si="39"/>
        <v/>
      </c>
      <c r="BE24" s="7" t="str">
        <f t="shared" si="40"/>
        <v/>
      </c>
      <c r="BF24" s="7" t="str">
        <f t="shared" si="41"/>
        <v/>
      </c>
      <c r="BG24" s="126" t="str">
        <f t="shared" si="41"/>
        <v/>
      </c>
    </row>
    <row r="25" spans="2:59" ht="15.95" customHeight="1" thickBot="1">
      <c r="B25" s="45">
        <v>20</v>
      </c>
      <c r="C25" s="145"/>
      <c r="D25" s="218" t="e">
        <f>IF(C25="","",COUNTIF(C$6:C25,C25))+IF(C25=2,100)</f>
        <v>#VALUE!</v>
      </c>
      <c r="E25" s="229"/>
      <c r="F25" s="225"/>
      <c r="G25" s="151"/>
      <c r="H25" s="152"/>
      <c r="I25" s="152"/>
      <c r="J25" s="152"/>
      <c r="K25" s="152"/>
      <c r="L25" s="152"/>
      <c r="M25" s="173" t="str">
        <f t="shared" si="20"/>
        <v/>
      </c>
      <c r="N25" s="160" t="str">
        <f>IF(M25="","",COUNT(M$6:M25))</f>
        <v/>
      </c>
      <c r="O25" s="151"/>
      <c r="P25" s="152"/>
      <c r="Q25" s="152"/>
      <c r="R25" s="152"/>
      <c r="S25" s="152"/>
      <c r="T25" s="152"/>
      <c r="U25" s="176" t="str">
        <f t="shared" si="21"/>
        <v/>
      </c>
      <c r="V25" s="163" t="str">
        <f>IF(U25="","",COUNT(U$6:U25))</f>
        <v/>
      </c>
      <c r="W25" s="83">
        <v>20</v>
      </c>
      <c r="X25" s="84">
        <f t="shared" si="22"/>
        <v>0</v>
      </c>
      <c r="Y25" s="84">
        <f t="shared" si="23"/>
        <v>0</v>
      </c>
      <c r="Z25" s="84">
        <f t="shared" si="24"/>
        <v>0</v>
      </c>
      <c r="AA25" s="85">
        <f t="shared" si="25"/>
        <v>0</v>
      </c>
      <c r="AB25" s="88"/>
      <c r="AC25" s="75"/>
      <c r="AD25" s="5" t="str">
        <f t="shared" si="2"/>
        <v/>
      </c>
      <c r="AE25" s="70" t="str">
        <f t="shared" si="26"/>
        <v/>
      </c>
      <c r="AF25" s="99" t="str">
        <f t="shared" si="27"/>
        <v/>
      </c>
      <c r="AG25" s="5" t="str">
        <f t="shared" si="3"/>
        <v/>
      </c>
      <c r="AH25" s="5" t="str">
        <f t="shared" si="4"/>
        <v/>
      </c>
      <c r="AI25" s="5" t="str">
        <f t="shared" si="5"/>
        <v/>
      </c>
      <c r="AJ25" s="5" t="str">
        <f t="shared" si="6"/>
        <v/>
      </c>
      <c r="AK25" s="5" t="str">
        <f t="shared" si="28"/>
        <v/>
      </c>
      <c r="AL25" s="124" t="str">
        <f t="shared" si="42"/>
        <v/>
      </c>
      <c r="AM25" s="69" t="str">
        <f t="shared" si="7"/>
        <v/>
      </c>
      <c r="AN25" s="5" t="str">
        <f t="shared" si="8"/>
        <v/>
      </c>
      <c r="AO25" s="5" t="str">
        <f t="shared" si="9"/>
        <v/>
      </c>
      <c r="AP25" s="5" t="str">
        <f t="shared" si="10"/>
        <v/>
      </c>
      <c r="AQ25" s="5" t="str">
        <f t="shared" si="11"/>
        <v/>
      </c>
      <c r="AR25" s="5" t="str">
        <f t="shared" si="12"/>
        <v/>
      </c>
      <c r="AS25" s="126" t="str">
        <f t="shared" si="29"/>
        <v/>
      </c>
      <c r="AT25" s="88" t="str">
        <f t="shared" si="30"/>
        <v/>
      </c>
      <c r="AU25" s="7" t="str">
        <f t="shared" si="31"/>
        <v/>
      </c>
      <c r="AV25" s="7" t="str">
        <f t="shared" si="32"/>
        <v/>
      </c>
      <c r="AW25" s="7" t="str">
        <f t="shared" si="33"/>
        <v/>
      </c>
      <c r="AX25" s="7" t="str">
        <f t="shared" si="34"/>
        <v/>
      </c>
      <c r="AY25" s="7" t="str">
        <f t="shared" si="35"/>
        <v/>
      </c>
      <c r="AZ25" s="126" t="str">
        <f t="shared" si="35"/>
        <v/>
      </c>
      <c r="BA25" s="7" t="str">
        <f t="shared" si="36"/>
        <v/>
      </c>
      <c r="BB25" s="7" t="str">
        <f t="shared" si="37"/>
        <v/>
      </c>
      <c r="BC25" s="7" t="str">
        <f t="shared" si="38"/>
        <v/>
      </c>
      <c r="BD25" s="7" t="str">
        <f t="shared" si="39"/>
        <v/>
      </c>
      <c r="BE25" s="7" t="str">
        <f t="shared" si="40"/>
        <v/>
      </c>
      <c r="BF25" s="7" t="str">
        <f t="shared" si="41"/>
        <v/>
      </c>
      <c r="BG25" s="126" t="str">
        <f t="shared" si="41"/>
        <v/>
      </c>
    </row>
    <row r="26" spans="2:59" ht="15.95" customHeight="1">
      <c r="B26" s="43">
        <v>21</v>
      </c>
      <c r="C26" s="143"/>
      <c r="D26" s="219" t="e">
        <f>IF(C26="","",COUNTIF(C$6:C26,C26))+IF(C26=2,100)</f>
        <v>#VALUE!</v>
      </c>
      <c r="E26" s="227"/>
      <c r="F26" s="223"/>
      <c r="G26" s="147"/>
      <c r="H26" s="148"/>
      <c r="I26" s="148"/>
      <c r="J26" s="148"/>
      <c r="K26" s="148"/>
      <c r="L26" s="148"/>
      <c r="M26" s="171" t="str">
        <f t="shared" si="20"/>
        <v/>
      </c>
      <c r="N26" s="160" t="str">
        <f>IF(M26="","",COUNT(M$6:M26))</f>
        <v/>
      </c>
      <c r="O26" s="147"/>
      <c r="P26" s="148"/>
      <c r="Q26" s="148"/>
      <c r="R26" s="148"/>
      <c r="S26" s="148"/>
      <c r="T26" s="148"/>
      <c r="U26" s="174" t="str">
        <f t="shared" si="21"/>
        <v/>
      </c>
      <c r="V26" s="163" t="str">
        <f>IF(U26="","",COUNT(U$6:U26))</f>
        <v/>
      </c>
      <c r="W26" s="83">
        <v>21</v>
      </c>
      <c r="X26" s="84">
        <f t="shared" si="22"/>
        <v>0</v>
      </c>
      <c r="Y26" s="84">
        <f t="shared" si="23"/>
        <v>0</v>
      </c>
      <c r="Z26" s="84">
        <f t="shared" si="24"/>
        <v>0</v>
      </c>
      <c r="AA26" s="85">
        <f t="shared" si="25"/>
        <v>0</v>
      </c>
      <c r="AB26" s="88"/>
      <c r="AC26" s="75"/>
      <c r="AD26" s="5" t="str">
        <f t="shared" si="2"/>
        <v/>
      </c>
      <c r="AE26" s="70" t="str">
        <f t="shared" si="26"/>
        <v/>
      </c>
      <c r="AF26" s="69" t="str">
        <f t="shared" si="27"/>
        <v/>
      </c>
      <c r="AG26" s="5" t="str">
        <f t="shared" si="3"/>
        <v/>
      </c>
      <c r="AH26" s="5" t="str">
        <f t="shared" si="4"/>
        <v/>
      </c>
      <c r="AI26" s="5" t="str">
        <f t="shared" si="5"/>
        <v/>
      </c>
      <c r="AJ26" s="5" t="str">
        <f t="shared" si="6"/>
        <v/>
      </c>
      <c r="AK26" s="5" t="str">
        <f t="shared" si="28"/>
        <v/>
      </c>
      <c r="AL26" s="124" t="str">
        <f t="shared" si="42"/>
        <v/>
      </c>
      <c r="AM26" s="69" t="str">
        <f t="shared" si="7"/>
        <v/>
      </c>
      <c r="AN26" s="5" t="str">
        <f t="shared" si="8"/>
        <v/>
      </c>
      <c r="AO26" s="5" t="str">
        <f t="shared" si="9"/>
        <v/>
      </c>
      <c r="AP26" s="5" t="str">
        <f t="shared" si="10"/>
        <v/>
      </c>
      <c r="AQ26" s="5" t="str">
        <f t="shared" si="11"/>
        <v/>
      </c>
      <c r="AR26" s="5" t="str">
        <f t="shared" si="12"/>
        <v/>
      </c>
      <c r="AS26" s="126" t="str">
        <f t="shared" si="29"/>
        <v/>
      </c>
      <c r="AT26" s="88" t="str">
        <f t="shared" si="30"/>
        <v/>
      </c>
      <c r="AU26" s="7" t="str">
        <f t="shared" si="31"/>
        <v/>
      </c>
      <c r="AV26" s="7" t="str">
        <f t="shared" si="32"/>
        <v/>
      </c>
      <c r="AW26" s="7" t="str">
        <f t="shared" si="33"/>
        <v/>
      </c>
      <c r="AX26" s="7" t="str">
        <f t="shared" si="34"/>
        <v/>
      </c>
      <c r="AY26" s="7" t="str">
        <f t="shared" si="35"/>
        <v/>
      </c>
      <c r="AZ26" s="126" t="str">
        <f t="shared" si="35"/>
        <v/>
      </c>
      <c r="BA26" s="7" t="str">
        <f t="shared" si="36"/>
        <v/>
      </c>
      <c r="BB26" s="7" t="str">
        <f t="shared" si="37"/>
        <v/>
      </c>
      <c r="BC26" s="7" t="str">
        <f t="shared" si="38"/>
        <v/>
      </c>
      <c r="BD26" s="7" t="str">
        <f t="shared" si="39"/>
        <v/>
      </c>
      <c r="BE26" s="7" t="str">
        <f t="shared" si="40"/>
        <v/>
      </c>
      <c r="BF26" s="7" t="str">
        <f t="shared" si="41"/>
        <v/>
      </c>
      <c r="BG26" s="126" t="str">
        <f t="shared" si="41"/>
        <v/>
      </c>
    </row>
    <row r="27" spans="2:59" ht="15.95" customHeight="1">
      <c r="B27" s="44">
        <v>22</v>
      </c>
      <c r="C27" s="144"/>
      <c r="D27" s="216" t="e">
        <f>IF(C27="","",COUNTIF(C$6:C27,C27))+IF(C27=2,100)</f>
        <v>#VALUE!</v>
      </c>
      <c r="E27" s="228"/>
      <c r="F27" s="224"/>
      <c r="G27" s="149"/>
      <c r="H27" s="150"/>
      <c r="I27" s="150"/>
      <c r="J27" s="150"/>
      <c r="K27" s="150"/>
      <c r="L27" s="150"/>
      <c r="M27" s="172" t="str">
        <f t="shared" si="20"/>
        <v/>
      </c>
      <c r="N27" s="160" t="str">
        <f>IF(M27="","",COUNT(M$6:M27))</f>
        <v/>
      </c>
      <c r="O27" s="149"/>
      <c r="P27" s="150"/>
      <c r="Q27" s="150"/>
      <c r="R27" s="150"/>
      <c r="S27" s="150"/>
      <c r="T27" s="150"/>
      <c r="U27" s="175" t="str">
        <f t="shared" si="21"/>
        <v/>
      </c>
      <c r="V27" s="163" t="str">
        <f>IF(U27="","",COUNT(U$6:U27))</f>
        <v/>
      </c>
      <c r="W27" s="83">
        <v>22</v>
      </c>
      <c r="X27" s="84">
        <f t="shared" si="22"/>
        <v>0</v>
      </c>
      <c r="Y27" s="84">
        <f t="shared" si="23"/>
        <v>0</v>
      </c>
      <c r="Z27" s="84">
        <f t="shared" si="24"/>
        <v>0</v>
      </c>
      <c r="AA27" s="85">
        <f t="shared" si="25"/>
        <v>0</v>
      </c>
      <c r="AB27" s="88"/>
      <c r="AC27" s="75"/>
      <c r="AD27" s="58" t="str">
        <f t="shared" si="2"/>
        <v/>
      </c>
      <c r="AE27" s="72" t="str">
        <f t="shared" si="26"/>
        <v/>
      </c>
      <c r="AF27" s="56" t="str">
        <f t="shared" si="27"/>
        <v/>
      </c>
      <c r="AG27" s="57" t="str">
        <f t="shared" si="3"/>
        <v/>
      </c>
      <c r="AH27" s="57" t="str">
        <f t="shared" si="4"/>
        <v/>
      </c>
      <c r="AI27" s="57" t="str">
        <f t="shared" si="5"/>
        <v/>
      </c>
      <c r="AJ27" s="57" t="str">
        <f t="shared" si="6"/>
        <v/>
      </c>
      <c r="AK27" s="57" t="str">
        <f t="shared" si="28"/>
        <v/>
      </c>
      <c r="AL27" s="125" t="str">
        <f t="shared" si="42"/>
        <v/>
      </c>
      <c r="AM27" s="56" t="str">
        <f t="shared" si="7"/>
        <v/>
      </c>
      <c r="AN27" s="57" t="str">
        <f t="shared" si="8"/>
        <v/>
      </c>
      <c r="AO27" s="57" t="str">
        <f t="shared" si="9"/>
        <v/>
      </c>
      <c r="AP27" s="57" t="str">
        <f t="shared" si="10"/>
        <v/>
      </c>
      <c r="AQ27" s="57" t="str">
        <f t="shared" si="11"/>
        <v/>
      </c>
      <c r="AR27" s="57" t="str">
        <f t="shared" si="12"/>
        <v/>
      </c>
      <c r="AS27" s="127" t="str">
        <f t="shared" si="29"/>
        <v/>
      </c>
      <c r="AT27" s="86" t="str">
        <f t="shared" si="30"/>
        <v/>
      </c>
      <c r="AU27" s="94" t="str">
        <f t="shared" si="31"/>
        <v/>
      </c>
      <c r="AV27" s="94" t="str">
        <f t="shared" si="32"/>
        <v/>
      </c>
      <c r="AW27" s="94" t="str">
        <f t="shared" si="33"/>
        <v/>
      </c>
      <c r="AX27" s="94" t="str">
        <f t="shared" si="34"/>
        <v/>
      </c>
      <c r="AY27" s="94" t="str">
        <f t="shared" si="35"/>
        <v/>
      </c>
      <c r="AZ27" s="127" t="str">
        <f t="shared" si="35"/>
        <v/>
      </c>
      <c r="BA27" s="94" t="str">
        <f t="shared" si="36"/>
        <v/>
      </c>
      <c r="BB27" s="94" t="str">
        <f t="shared" si="37"/>
        <v/>
      </c>
      <c r="BC27" s="94" t="str">
        <f t="shared" si="38"/>
        <v/>
      </c>
      <c r="BD27" s="94" t="str">
        <f t="shared" si="39"/>
        <v/>
      </c>
      <c r="BE27" s="94" t="str">
        <f t="shared" si="40"/>
        <v/>
      </c>
      <c r="BF27" s="94" t="str">
        <f t="shared" si="41"/>
        <v/>
      </c>
      <c r="BG27" s="127" t="str">
        <f t="shared" si="41"/>
        <v/>
      </c>
    </row>
    <row r="28" spans="2:59" ht="15.95" customHeight="1">
      <c r="B28" s="44">
        <v>23</v>
      </c>
      <c r="C28" s="144"/>
      <c r="D28" s="216" t="e">
        <f>IF(C28="","",COUNTIF(C$6:C28,C28))+IF(C28=2,100)</f>
        <v>#VALUE!</v>
      </c>
      <c r="E28" s="228"/>
      <c r="F28" s="224"/>
      <c r="G28" s="149"/>
      <c r="H28" s="150"/>
      <c r="I28" s="150"/>
      <c r="J28" s="150"/>
      <c r="K28" s="150"/>
      <c r="L28" s="150"/>
      <c r="M28" s="172" t="str">
        <f t="shared" si="20"/>
        <v/>
      </c>
      <c r="N28" s="160" t="str">
        <f>IF(M28="","",COUNT(M$6:M28))</f>
        <v/>
      </c>
      <c r="O28" s="149"/>
      <c r="P28" s="150"/>
      <c r="Q28" s="150"/>
      <c r="R28" s="150"/>
      <c r="S28" s="150"/>
      <c r="T28" s="150"/>
      <c r="U28" s="175" t="str">
        <f t="shared" si="21"/>
        <v/>
      </c>
      <c r="V28" s="163" t="str">
        <f>IF(U28="","",COUNT(U$6:U28))</f>
        <v/>
      </c>
      <c r="W28" s="83">
        <v>23</v>
      </c>
      <c r="X28" s="84">
        <f t="shared" si="22"/>
        <v>0</v>
      </c>
      <c r="Y28" s="84">
        <f t="shared" si="23"/>
        <v>0</v>
      </c>
      <c r="Z28" s="84">
        <f t="shared" si="24"/>
        <v>0</v>
      </c>
      <c r="AA28" s="85">
        <f t="shared" si="25"/>
        <v>0</v>
      </c>
      <c r="AB28" s="88"/>
      <c r="AC28" s="75"/>
      <c r="AD28" s="73" t="str">
        <f t="shared" ref="AD28:AD49" si="43">IF(COUNTIF(D:D,"&gt;101")&lt;ROW(A1),"",ROW(A1))</f>
        <v/>
      </c>
      <c r="AE28" s="68" t="str">
        <f t="shared" ref="AE28:AE50" si="44">IF(AD28="","",INDEX(E:E,MATCH(AD28+100,D:D,0)))</f>
        <v/>
      </c>
      <c r="AF28" s="67" t="str">
        <f>IF(AD28="","",INDEX(G:G,MATCH(AD28+100,D:D,0)))</f>
        <v/>
      </c>
      <c r="AG28" s="73" t="str">
        <f t="shared" ref="AG28:AG50" si="45">IF(AD28="","",INDEX(H:H,MATCH(AD28+100,D:D,0)))</f>
        <v/>
      </c>
      <c r="AH28" s="73" t="str">
        <f t="shared" ref="AH28:AH50" si="46">IF(AD28="","",INDEX(I:I,MATCH(AD28+100,D:D,0)))</f>
        <v/>
      </c>
      <c r="AI28" s="73" t="str">
        <f t="shared" ref="AI28:AI50" si="47">IF(AD28="","",INDEX(J:J,MATCH(AD28+100,D:D,0)))</f>
        <v/>
      </c>
      <c r="AJ28" s="73" t="str">
        <f>IF(AD28="","",INDEX(K:K,MATCH(AD28+100,D:D,0)))</f>
        <v/>
      </c>
      <c r="AK28" s="73" t="str">
        <f>IF(AD28="","",INDEX(L:L,MATCH(AD28+100,D:D,0)))</f>
        <v/>
      </c>
      <c r="AL28" s="123" t="str">
        <f>IF(AD28="","",INDEX(M:M,MATCH(AD28+100,D:D,0)))</f>
        <v/>
      </c>
      <c r="AM28" s="67" t="str">
        <f t="shared" ref="AM28:AM50" si="48">IF(AD28="","",INDEX(O:O,MATCH(AD28+100,D:D,0)))</f>
        <v/>
      </c>
      <c r="AN28" s="73" t="str">
        <f t="shared" ref="AN28:AN50" si="49">IF(AD28="","",INDEX(P:P,MATCH(AD28+100,D:D,0)))</f>
        <v/>
      </c>
      <c r="AO28" s="73" t="str">
        <f t="shared" ref="AO28:AO50" si="50">IF(AD28="","",INDEX(Q:Q,MATCH(AD28+100,D:D,0)))</f>
        <v/>
      </c>
      <c r="AP28" s="73" t="str">
        <f t="shared" ref="AP28:AP50" si="51">IF(AD28="","",INDEX(R:R,MATCH(AD28+100,D:D,0)))</f>
        <v/>
      </c>
      <c r="AQ28" s="73" t="str">
        <f t="shared" ref="AQ28:AQ50" si="52">IF(AD28="","",INDEX(S:S,MATCH(AD28+100,D:D,0)))</f>
        <v/>
      </c>
      <c r="AR28" s="73" t="str">
        <f t="shared" ref="AR28:AR50" si="53">IF(AD28="","",INDEX(T:T,MATCH(AD28+100,D:D,0)))</f>
        <v/>
      </c>
      <c r="AS28" s="126" t="str">
        <f>IF(AD28="","",INDEX(U:U,MATCH(AD28+100,D:D,0)))</f>
        <v/>
      </c>
      <c r="AT28" s="88" t="str">
        <f t="shared" si="30"/>
        <v/>
      </c>
      <c r="AU28" s="7" t="str">
        <f t="shared" si="31"/>
        <v/>
      </c>
      <c r="AV28" s="7" t="str">
        <f t="shared" si="32"/>
        <v/>
      </c>
      <c r="AW28" s="7" t="str">
        <f t="shared" si="33"/>
        <v/>
      </c>
      <c r="AX28" s="7" t="str">
        <f t="shared" si="34"/>
        <v/>
      </c>
      <c r="AY28" s="7" t="str">
        <f t="shared" si="35"/>
        <v/>
      </c>
      <c r="AZ28" s="126" t="str">
        <f t="shared" si="35"/>
        <v/>
      </c>
      <c r="BA28" s="7" t="str">
        <f t="shared" si="36"/>
        <v/>
      </c>
      <c r="BB28" s="7" t="str">
        <f t="shared" si="37"/>
        <v/>
      </c>
      <c r="BC28" s="7" t="str">
        <f t="shared" si="38"/>
        <v/>
      </c>
      <c r="BD28" s="7" t="str">
        <f t="shared" si="39"/>
        <v/>
      </c>
      <c r="BE28" s="7" t="str">
        <f t="shared" si="40"/>
        <v/>
      </c>
      <c r="BF28" s="7" t="str">
        <f t="shared" si="41"/>
        <v/>
      </c>
      <c r="BG28" s="126" t="str">
        <f t="shared" si="41"/>
        <v/>
      </c>
    </row>
    <row r="29" spans="2:59" ht="15.95" customHeight="1">
      <c r="B29" s="44">
        <v>24</v>
      </c>
      <c r="C29" s="144"/>
      <c r="D29" s="216" t="e">
        <f>IF(C29="","",COUNTIF(C$6:C29,C29))+IF(C29=2,100)</f>
        <v>#VALUE!</v>
      </c>
      <c r="E29" s="228"/>
      <c r="F29" s="224"/>
      <c r="G29" s="149"/>
      <c r="H29" s="150"/>
      <c r="I29" s="150"/>
      <c r="J29" s="150"/>
      <c r="K29" s="150"/>
      <c r="L29" s="150"/>
      <c r="M29" s="172" t="str">
        <f t="shared" si="20"/>
        <v/>
      </c>
      <c r="N29" s="160" t="str">
        <f>IF(M29="","",COUNT(M$6:M29))</f>
        <v/>
      </c>
      <c r="O29" s="149"/>
      <c r="P29" s="150"/>
      <c r="Q29" s="150"/>
      <c r="R29" s="150"/>
      <c r="S29" s="150"/>
      <c r="T29" s="150"/>
      <c r="U29" s="175" t="str">
        <f t="shared" si="21"/>
        <v/>
      </c>
      <c r="V29" s="163" t="str">
        <f>IF(U29="","",COUNT(U$6:U29))</f>
        <v/>
      </c>
      <c r="W29" s="83">
        <v>24</v>
      </c>
      <c r="X29" s="84">
        <f t="shared" si="22"/>
        <v>0</v>
      </c>
      <c r="Y29" s="84">
        <f t="shared" si="23"/>
        <v>0</v>
      </c>
      <c r="Z29" s="84">
        <f t="shared" si="24"/>
        <v>0</v>
      </c>
      <c r="AA29" s="85">
        <f t="shared" si="25"/>
        <v>0</v>
      </c>
      <c r="AB29" s="88"/>
      <c r="AC29" s="75"/>
      <c r="AD29" s="5" t="str">
        <f t="shared" si="43"/>
        <v/>
      </c>
      <c r="AE29" s="70" t="str">
        <f t="shared" si="44"/>
        <v/>
      </c>
      <c r="AF29" s="69" t="str">
        <f t="shared" ref="AF29:AF50" si="54">IF(AD29="","",INDEX(G:G,MATCH(AD29+100,D:D,0)))</f>
        <v/>
      </c>
      <c r="AG29" s="5" t="str">
        <f t="shared" si="45"/>
        <v/>
      </c>
      <c r="AH29" s="5" t="str">
        <f t="shared" si="46"/>
        <v/>
      </c>
      <c r="AI29" s="5" t="str">
        <f t="shared" si="47"/>
        <v/>
      </c>
      <c r="AJ29" s="5" t="str">
        <f t="shared" ref="AJ29:AJ50" si="55">IF(AD29="","",INDEX(K:K,MATCH(AD29+100,D:D,0)))</f>
        <v/>
      </c>
      <c r="AK29" s="5" t="str">
        <f t="shared" ref="AK29:AK50" si="56">IF(AD29="","",INDEX(L:L,MATCH(AD29+100,D:D,0)))</f>
        <v/>
      </c>
      <c r="AL29" s="124" t="str">
        <f t="shared" ref="AL29:AL49" si="57">IF(AD29="","",INDEX(M:M,MATCH(AD29+100,D:D,0)))</f>
        <v/>
      </c>
      <c r="AM29" s="69" t="str">
        <f t="shared" si="48"/>
        <v/>
      </c>
      <c r="AN29" s="5" t="str">
        <f t="shared" si="49"/>
        <v/>
      </c>
      <c r="AO29" s="5" t="str">
        <f t="shared" si="50"/>
        <v/>
      </c>
      <c r="AP29" s="5" t="str">
        <f t="shared" si="51"/>
        <v/>
      </c>
      <c r="AQ29" s="5" t="str">
        <f t="shared" si="52"/>
        <v/>
      </c>
      <c r="AR29" s="5" t="str">
        <f t="shared" si="53"/>
        <v/>
      </c>
      <c r="AS29" s="126" t="str">
        <f t="shared" ref="AS29:AS49" si="58">IF(AD29="","",INDEX(U:U,MATCH(AD29+100,D:D,0)))</f>
        <v/>
      </c>
      <c r="AT29" s="88" t="str">
        <f t="shared" si="30"/>
        <v/>
      </c>
      <c r="AU29" s="7" t="str">
        <f t="shared" si="31"/>
        <v/>
      </c>
      <c r="AV29" s="7" t="str">
        <f t="shared" si="32"/>
        <v/>
      </c>
      <c r="AW29" s="7" t="str">
        <f t="shared" si="33"/>
        <v/>
      </c>
      <c r="AX29" s="7" t="str">
        <f t="shared" si="34"/>
        <v/>
      </c>
      <c r="AY29" s="7" t="str">
        <f t="shared" si="35"/>
        <v/>
      </c>
      <c r="AZ29" s="126" t="str">
        <f t="shared" si="35"/>
        <v/>
      </c>
      <c r="BA29" s="7" t="str">
        <f t="shared" si="36"/>
        <v/>
      </c>
      <c r="BB29" s="7" t="str">
        <f t="shared" si="37"/>
        <v/>
      </c>
      <c r="BC29" s="7" t="str">
        <f t="shared" si="38"/>
        <v/>
      </c>
      <c r="BD29" s="7" t="str">
        <f t="shared" si="39"/>
        <v/>
      </c>
      <c r="BE29" s="7" t="str">
        <f t="shared" si="40"/>
        <v/>
      </c>
      <c r="BF29" s="7" t="str">
        <f t="shared" si="41"/>
        <v/>
      </c>
      <c r="BG29" s="126" t="str">
        <f t="shared" si="41"/>
        <v/>
      </c>
    </row>
    <row r="30" spans="2:59" ht="15.95" customHeight="1" thickBot="1">
      <c r="B30" s="45">
        <v>25</v>
      </c>
      <c r="C30" s="145"/>
      <c r="D30" s="218" t="e">
        <f>IF(C30="","",COUNTIF(C$6:C30,C30))+IF(C30=2,100)</f>
        <v>#VALUE!</v>
      </c>
      <c r="E30" s="229"/>
      <c r="F30" s="225"/>
      <c r="G30" s="151"/>
      <c r="H30" s="152"/>
      <c r="I30" s="152"/>
      <c r="J30" s="152"/>
      <c r="K30" s="152"/>
      <c r="L30" s="152"/>
      <c r="M30" s="173" t="str">
        <f t="shared" si="20"/>
        <v/>
      </c>
      <c r="N30" s="160" t="str">
        <f>IF(M30="","",COUNT(M$6:M30))</f>
        <v/>
      </c>
      <c r="O30" s="151"/>
      <c r="P30" s="152"/>
      <c r="Q30" s="152"/>
      <c r="R30" s="152"/>
      <c r="S30" s="152"/>
      <c r="T30" s="152"/>
      <c r="U30" s="176" t="str">
        <f t="shared" si="21"/>
        <v/>
      </c>
      <c r="V30" s="163" t="str">
        <f>IF(U30="","",COUNT(U$6:U30))</f>
        <v/>
      </c>
      <c r="W30" s="83">
        <v>25</v>
      </c>
      <c r="X30" s="84">
        <f t="shared" si="22"/>
        <v>0</v>
      </c>
      <c r="Y30" s="84">
        <f t="shared" si="23"/>
        <v>0</v>
      </c>
      <c r="Z30" s="84">
        <f t="shared" si="24"/>
        <v>0</v>
      </c>
      <c r="AA30" s="85">
        <f t="shared" si="25"/>
        <v>0</v>
      </c>
      <c r="AB30" s="88"/>
      <c r="AC30" s="75"/>
      <c r="AD30" s="5" t="str">
        <f t="shared" si="43"/>
        <v/>
      </c>
      <c r="AE30" s="70" t="str">
        <f t="shared" si="44"/>
        <v/>
      </c>
      <c r="AF30" s="69" t="str">
        <f t="shared" si="54"/>
        <v/>
      </c>
      <c r="AG30" s="5" t="str">
        <f t="shared" si="45"/>
        <v/>
      </c>
      <c r="AH30" s="5" t="str">
        <f t="shared" si="46"/>
        <v/>
      </c>
      <c r="AI30" s="5" t="str">
        <f t="shared" si="47"/>
        <v/>
      </c>
      <c r="AJ30" s="5" t="str">
        <f t="shared" si="55"/>
        <v/>
      </c>
      <c r="AK30" s="5" t="str">
        <f t="shared" si="56"/>
        <v/>
      </c>
      <c r="AL30" s="124" t="str">
        <f t="shared" si="57"/>
        <v/>
      </c>
      <c r="AM30" s="69" t="str">
        <f t="shared" si="48"/>
        <v/>
      </c>
      <c r="AN30" s="5" t="str">
        <f t="shared" si="49"/>
        <v/>
      </c>
      <c r="AO30" s="5" t="str">
        <f t="shared" si="50"/>
        <v/>
      </c>
      <c r="AP30" s="5" t="str">
        <f t="shared" si="51"/>
        <v/>
      </c>
      <c r="AQ30" s="5" t="str">
        <f t="shared" si="52"/>
        <v/>
      </c>
      <c r="AR30" s="5" t="str">
        <f t="shared" si="53"/>
        <v/>
      </c>
      <c r="AS30" s="126" t="str">
        <f t="shared" si="58"/>
        <v/>
      </c>
      <c r="AT30" s="88" t="str">
        <f t="shared" si="30"/>
        <v/>
      </c>
      <c r="AU30" s="7" t="str">
        <f t="shared" si="31"/>
        <v/>
      </c>
      <c r="AV30" s="7" t="str">
        <f t="shared" si="32"/>
        <v/>
      </c>
      <c r="AW30" s="7" t="str">
        <f t="shared" si="33"/>
        <v/>
      </c>
      <c r="AX30" s="7" t="str">
        <f t="shared" si="34"/>
        <v/>
      </c>
      <c r="AY30" s="7" t="str">
        <f t="shared" si="35"/>
        <v/>
      </c>
      <c r="AZ30" s="126" t="str">
        <f t="shared" si="35"/>
        <v/>
      </c>
      <c r="BA30" s="7" t="str">
        <f t="shared" si="36"/>
        <v/>
      </c>
      <c r="BB30" s="7" t="str">
        <f t="shared" si="37"/>
        <v/>
      </c>
      <c r="BC30" s="7" t="str">
        <f t="shared" si="38"/>
        <v/>
      </c>
      <c r="BD30" s="7" t="str">
        <f t="shared" si="39"/>
        <v/>
      </c>
      <c r="BE30" s="7" t="str">
        <f t="shared" si="40"/>
        <v/>
      </c>
      <c r="BF30" s="7" t="str">
        <f t="shared" si="41"/>
        <v/>
      </c>
      <c r="BG30" s="126" t="str">
        <f t="shared" si="41"/>
        <v/>
      </c>
    </row>
    <row r="31" spans="2:59" ht="15.95" customHeight="1">
      <c r="B31" s="43">
        <v>26</v>
      </c>
      <c r="C31" s="143"/>
      <c r="D31" s="219" t="e">
        <f>IF(C31="","",COUNTIF(C$6:C31,C31))+IF(C31=2,100)</f>
        <v>#VALUE!</v>
      </c>
      <c r="E31" s="227"/>
      <c r="F31" s="223"/>
      <c r="G31" s="147"/>
      <c r="H31" s="148"/>
      <c r="I31" s="148"/>
      <c r="J31" s="148"/>
      <c r="K31" s="148"/>
      <c r="L31" s="148"/>
      <c r="M31" s="171" t="str">
        <f t="shared" si="20"/>
        <v/>
      </c>
      <c r="N31" s="160" t="str">
        <f>IF(M31="","",COUNT(M$6:M31))</f>
        <v/>
      </c>
      <c r="O31" s="147"/>
      <c r="P31" s="148"/>
      <c r="Q31" s="148"/>
      <c r="R31" s="148"/>
      <c r="S31" s="148"/>
      <c r="T31" s="148"/>
      <c r="U31" s="174" t="str">
        <f t="shared" si="21"/>
        <v/>
      </c>
      <c r="V31" s="163" t="str">
        <f>IF(U31="","",COUNT(U$6:U31))</f>
        <v/>
      </c>
      <c r="W31" s="83">
        <v>26</v>
      </c>
      <c r="X31" s="84">
        <f t="shared" si="22"/>
        <v>0</v>
      </c>
      <c r="Y31" s="84">
        <f t="shared" si="23"/>
        <v>0</v>
      </c>
      <c r="Z31" s="84">
        <f t="shared" si="24"/>
        <v>0</v>
      </c>
      <c r="AA31" s="85">
        <f t="shared" si="25"/>
        <v>0</v>
      </c>
      <c r="AB31" s="88"/>
      <c r="AC31" s="75"/>
      <c r="AD31" s="5" t="str">
        <f t="shared" si="43"/>
        <v/>
      </c>
      <c r="AE31" s="70" t="str">
        <f t="shared" si="44"/>
        <v/>
      </c>
      <c r="AF31" s="69" t="str">
        <f t="shared" si="54"/>
        <v/>
      </c>
      <c r="AG31" s="5" t="str">
        <f t="shared" si="45"/>
        <v/>
      </c>
      <c r="AH31" s="5" t="str">
        <f t="shared" si="46"/>
        <v/>
      </c>
      <c r="AI31" s="5" t="str">
        <f t="shared" si="47"/>
        <v/>
      </c>
      <c r="AJ31" s="5" t="str">
        <f t="shared" si="55"/>
        <v/>
      </c>
      <c r="AK31" s="5" t="str">
        <f t="shared" si="56"/>
        <v/>
      </c>
      <c r="AL31" s="124" t="str">
        <f t="shared" si="57"/>
        <v/>
      </c>
      <c r="AM31" s="69" t="str">
        <f t="shared" si="48"/>
        <v/>
      </c>
      <c r="AN31" s="5" t="str">
        <f t="shared" si="49"/>
        <v/>
      </c>
      <c r="AO31" s="5" t="str">
        <f t="shared" si="50"/>
        <v/>
      </c>
      <c r="AP31" s="5" t="str">
        <f t="shared" si="51"/>
        <v/>
      </c>
      <c r="AQ31" s="5" t="str">
        <f t="shared" si="52"/>
        <v/>
      </c>
      <c r="AR31" s="5" t="str">
        <f t="shared" si="53"/>
        <v/>
      </c>
      <c r="AS31" s="126" t="str">
        <f t="shared" si="58"/>
        <v/>
      </c>
      <c r="AT31" s="88" t="str">
        <f t="shared" si="30"/>
        <v/>
      </c>
      <c r="AU31" s="7" t="str">
        <f t="shared" si="31"/>
        <v/>
      </c>
      <c r="AV31" s="7" t="str">
        <f t="shared" si="32"/>
        <v/>
      </c>
      <c r="AW31" s="7" t="str">
        <f t="shared" si="33"/>
        <v/>
      </c>
      <c r="AX31" s="7" t="str">
        <f t="shared" si="34"/>
        <v/>
      </c>
      <c r="AY31" s="7" t="str">
        <f t="shared" si="35"/>
        <v/>
      </c>
      <c r="AZ31" s="126" t="str">
        <f t="shared" si="35"/>
        <v/>
      </c>
      <c r="BA31" s="7" t="str">
        <f t="shared" si="36"/>
        <v/>
      </c>
      <c r="BB31" s="7" t="str">
        <f t="shared" si="37"/>
        <v/>
      </c>
      <c r="BC31" s="7" t="str">
        <f t="shared" si="38"/>
        <v/>
      </c>
      <c r="BD31" s="7" t="str">
        <f t="shared" si="39"/>
        <v/>
      </c>
      <c r="BE31" s="7" t="str">
        <f t="shared" si="40"/>
        <v/>
      </c>
      <c r="BF31" s="7" t="str">
        <f t="shared" si="41"/>
        <v/>
      </c>
      <c r="BG31" s="126" t="str">
        <f t="shared" si="41"/>
        <v/>
      </c>
    </row>
    <row r="32" spans="2:59" ht="15.95" customHeight="1">
      <c r="B32" s="44">
        <v>27</v>
      </c>
      <c r="C32" s="144"/>
      <c r="D32" s="216" t="e">
        <f>IF(C32="","",COUNTIF(C$6:C32,C32))+IF(C32=2,100)</f>
        <v>#VALUE!</v>
      </c>
      <c r="E32" s="228"/>
      <c r="F32" s="224"/>
      <c r="G32" s="149"/>
      <c r="H32" s="150"/>
      <c r="I32" s="150"/>
      <c r="J32" s="150"/>
      <c r="K32" s="150"/>
      <c r="L32" s="150"/>
      <c r="M32" s="172" t="str">
        <f t="shared" si="20"/>
        <v/>
      </c>
      <c r="N32" s="160" t="str">
        <f>IF(M32="","",COUNT(M$6:M32))</f>
        <v/>
      </c>
      <c r="O32" s="149"/>
      <c r="P32" s="150"/>
      <c r="Q32" s="150"/>
      <c r="R32" s="150"/>
      <c r="S32" s="150"/>
      <c r="T32" s="150"/>
      <c r="U32" s="175" t="str">
        <f t="shared" si="21"/>
        <v/>
      </c>
      <c r="V32" s="163" t="str">
        <f>IF(U32="","",COUNT(U$6:U32))</f>
        <v/>
      </c>
      <c r="W32" s="83">
        <v>27</v>
      </c>
      <c r="X32" s="84">
        <f t="shared" si="22"/>
        <v>0</v>
      </c>
      <c r="Y32" s="84">
        <f t="shared" si="23"/>
        <v>0</v>
      </c>
      <c r="Z32" s="84">
        <f t="shared" si="24"/>
        <v>0</v>
      </c>
      <c r="AA32" s="85">
        <f t="shared" si="25"/>
        <v>0</v>
      </c>
      <c r="AB32" s="88"/>
      <c r="AC32" s="75"/>
      <c r="AD32" s="5" t="str">
        <f t="shared" si="43"/>
        <v/>
      </c>
      <c r="AE32" s="70" t="str">
        <f t="shared" si="44"/>
        <v/>
      </c>
      <c r="AF32" s="69" t="str">
        <f t="shared" si="54"/>
        <v/>
      </c>
      <c r="AG32" s="5" t="str">
        <f t="shared" si="45"/>
        <v/>
      </c>
      <c r="AH32" s="5" t="str">
        <f t="shared" si="46"/>
        <v/>
      </c>
      <c r="AI32" s="5" t="str">
        <f t="shared" si="47"/>
        <v/>
      </c>
      <c r="AJ32" s="5" t="str">
        <f t="shared" si="55"/>
        <v/>
      </c>
      <c r="AK32" s="5" t="str">
        <f t="shared" si="56"/>
        <v/>
      </c>
      <c r="AL32" s="124" t="str">
        <f t="shared" si="57"/>
        <v/>
      </c>
      <c r="AM32" s="69" t="str">
        <f t="shared" si="48"/>
        <v/>
      </c>
      <c r="AN32" s="5" t="str">
        <f t="shared" si="49"/>
        <v/>
      </c>
      <c r="AO32" s="5" t="str">
        <f t="shared" si="50"/>
        <v/>
      </c>
      <c r="AP32" s="5" t="str">
        <f t="shared" si="51"/>
        <v/>
      </c>
      <c r="AQ32" s="5" t="str">
        <f t="shared" si="52"/>
        <v/>
      </c>
      <c r="AR32" s="5" t="str">
        <f t="shared" si="53"/>
        <v/>
      </c>
      <c r="AS32" s="126" t="str">
        <f t="shared" si="58"/>
        <v/>
      </c>
      <c r="AT32" s="88" t="str">
        <f t="shared" si="30"/>
        <v/>
      </c>
      <c r="AU32" s="7" t="str">
        <f t="shared" si="31"/>
        <v/>
      </c>
      <c r="AV32" s="7" t="str">
        <f t="shared" si="32"/>
        <v/>
      </c>
      <c r="AW32" s="7" t="str">
        <f t="shared" si="33"/>
        <v/>
      </c>
      <c r="AX32" s="7" t="str">
        <f t="shared" si="34"/>
        <v/>
      </c>
      <c r="AY32" s="7" t="str">
        <f t="shared" si="35"/>
        <v/>
      </c>
      <c r="AZ32" s="126" t="str">
        <f t="shared" si="35"/>
        <v/>
      </c>
      <c r="BA32" s="7" t="str">
        <f t="shared" si="36"/>
        <v/>
      </c>
      <c r="BB32" s="7" t="str">
        <f t="shared" si="37"/>
        <v/>
      </c>
      <c r="BC32" s="7" t="str">
        <f t="shared" si="38"/>
        <v/>
      </c>
      <c r="BD32" s="7" t="str">
        <f t="shared" si="39"/>
        <v/>
      </c>
      <c r="BE32" s="7" t="str">
        <f t="shared" si="40"/>
        <v/>
      </c>
      <c r="BF32" s="7" t="str">
        <f t="shared" si="41"/>
        <v/>
      </c>
      <c r="BG32" s="126" t="str">
        <f t="shared" si="41"/>
        <v/>
      </c>
    </row>
    <row r="33" spans="2:59" ht="15.95" customHeight="1">
      <c r="B33" s="44">
        <v>28</v>
      </c>
      <c r="C33" s="144"/>
      <c r="D33" s="216" t="e">
        <f>IF(C33="","",COUNTIF(C$6:C33,C33))+IF(C33=2,100)</f>
        <v>#VALUE!</v>
      </c>
      <c r="E33" s="228"/>
      <c r="F33" s="224"/>
      <c r="G33" s="149"/>
      <c r="H33" s="150"/>
      <c r="I33" s="150"/>
      <c r="J33" s="150"/>
      <c r="K33" s="150"/>
      <c r="L33" s="150"/>
      <c r="M33" s="172" t="str">
        <f t="shared" si="20"/>
        <v/>
      </c>
      <c r="N33" s="160" t="str">
        <f>IF(M33="","",COUNT(M$6:M33))</f>
        <v/>
      </c>
      <c r="O33" s="149"/>
      <c r="P33" s="150"/>
      <c r="Q33" s="150"/>
      <c r="R33" s="150"/>
      <c r="S33" s="150"/>
      <c r="T33" s="150"/>
      <c r="U33" s="175" t="str">
        <f t="shared" si="21"/>
        <v/>
      </c>
      <c r="V33" s="163" t="str">
        <f>IF(U33="","",COUNT(U$6:U33))</f>
        <v/>
      </c>
      <c r="W33" s="83">
        <v>28</v>
      </c>
      <c r="X33" s="84">
        <f t="shared" si="22"/>
        <v>0</v>
      </c>
      <c r="Y33" s="84">
        <f t="shared" si="23"/>
        <v>0</v>
      </c>
      <c r="Z33" s="84">
        <f t="shared" si="24"/>
        <v>0</v>
      </c>
      <c r="AA33" s="85">
        <f t="shared" si="25"/>
        <v>0</v>
      </c>
      <c r="AB33" s="88"/>
      <c r="AC33" s="75"/>
      <c r="AD33" s="5" t="str">
        <f t="shared" si="43"/>
        <v/>
      </c>
      <c r="AE33" s="70" t="str">
        <f t="shared" si="44"/>
        <v/>
      </c>
      <c r="AF33" s="69" t="str">
        <f t="shared" si="54"/>
        <v/>
      </c>
      <c r="AG33" s="5" t="str">
        <f t="shared" si="45"/>
        <v/>
      </c>
      <c r="AH33" s="5" t="str">
        <f t="shared" si="46"/>
        <v/>
      </c>
      <c r="AI33" s="5" t="str">
        <f t="shared" si="47"/>
        <v/>
      </c>
      <c r="AJ33" s="5" t="str">
        <f t="shared" si="55"/>
        <v/>
      </c>
      <c r="AK33" s="5" t="str">
        <f t="shared" si="56"/>
        <v/>
      </c>
      <c r="AL33" s="124" t="str">
        <f t="shared" si="57"/>
        <v/>
      </c>
      <c r="AM33" s="69" t="str">
        <f t="shared" si="48"/>
        <v/>
      </c>
      <c r="AN33" s="5" t="str">
        <f t="shared" si="49"/>
        <v/>
      </c>
      <c r="AO33" s="5" t="str">
        <f t="shared" si="50"/>
        <v/>
      </c>
      <c r="AP33" s="5" t="str">
        <f t="shared" si="51"/>
        <v/>
      </c>
      <c r="AQ33" s="5" t="str">
        <f t="shared" si="52"/>
        <v/>
      </c>
      <c r="AR33" s="5" t="str">
        <f t="shared" si="53"/>
        <v/>
      </c>
      <c r="AS33" s="126" t="str">
        <f t="shared" si="58"/>
        <v/>
      </c>
      <c r="AT33" s="88" t="str">
        <f t="shared" si="30"/>
        <v/>
      </c>
      <c r="AU33" s="7" t="str">
        <f t="shared" si="31"/>
        <v/>
      </c>
      <c r="AV33" s="7" t="str">
        <f t="shared" si="32"/>
        <v/>
      </c>
      <c r="AW33" s="7" t="str">
        <f t="shared" si="33"/>
        <v/>
      </c>
      <c r="AX33" s="7" t="str">
        <f t="shared" si="34"/>
        <v/>
      </c>
      <c r="AY33" s="7" t="str">
        <f t="shared" si="35"/>
        <v/>
      </c>
      <c r="AZ33" s="126" t="str">
        <f t="shared" si="35"/>
        <v/>
      </c>
      <c r="BA33" s="7" t="str">
        <f t="shared" si="36"/>
        <v/>
      </c>
      <c r="BB33" s="7" t="str">
        <f t="shared" si="37"/>
        <v/>
      </c>
      <c r="BC33" s="7" t="str">
        <f t="shared" si="38"/>
        <v/>
      </c>
      <c r="BD33" s="7" t="str">
        <f t="shared" si="39"/>
        <v/>
      </c>
      <c r="BE33" s="7" t="str">
        <f t="shared" si="40"/>
        <v/>
      </c>
      <c r="BF33" s="7" t="str">
        <f t="shared" si="41"/>
        <v/>
      </c>
      <c r="BG33" s="126" t="str">
        <f t="shared" si="41"/>
        <v/>
      </c>
    </row>
    <row r="34" spans="2:59" ht="15.95" customHeight="1">
      <c r="B34" s="44">
        <v>29</v>
      </c>
      <c r="C34" s="144"/>
      <c r="D34" s="216" t="e">
        <f>IF(C34="","",COUNTIF(C$6:C34,C34))+IF(C34=2,100)</f>
        <v>#VALUE!</v>
      </c>
      <c r="E34" s="228"/>
      <c r="F34" s="224"/>
      <c r="G34" s="149"/>
      <c r="H34" s="150"/>
      <c r="I34" s="150"/>
      <c r="J34" s="150"/>
      <c r="K34" s="150"/>
      <c r="L34" s="150"/>
      <c r="M34" s="172" t="str">
        <f t="shared" si="20"/>
        <v/>
      </c>
      <c r="N34" s="160" t="str">
        <f>IF(M34="","",COUNT(M$6:M34))</f>
        <v/>
      </c>
      <c r="O34" s="149"/>
      <c r="P34" s="150"/>
      <c r="Q34" s="150"/>
      <c r="R34" s="150"/>
      <c r="S34" s="150"/>
      <c r="T34" s="150"/>
      <c r="U34" s="175" t="str">
        <f t="shared" si="21"/>
        <v/>
      </c>
      <c r="V34" s="163" t="str">
        <f>IF(U34="","",COUNT(U$6:U34))</f>
        <v/>
      </c>
      <c r="W34" s="83">
        <v>29</v>
      </c>
      <c r="X34" s="84">
        <f t="shared" si="22"/>
        <v>0</v>
      </c>
      <c r="Y34" s="84">
        <f t="shared" si="23"/>
        <v>0</v>
      </c>
      <c r="Z34" s="84">
        <f t="shared" si="24"/>
        <v>0</v>
      </c>
      <c r="AA34" s="85">
        <f t="shared" si="25"/>
        <v>0</v>
      </c>
      <c r="AB34" s="88"/>
      <c r="AC34" s="75"/>
      <c r="AD34" s="5" t="str">
        <f t="shared" si="43"/>
        <v/>
      </c>
      <c r="AE34" s="71" t="str">
        <f t="shared" si="44"/>
        <v/>
      </c>
      <c r="AF34" s="69" t="str">
        <f t="shared" si="54"/>
        <v/>
      </c>
      <c r="AG34" s="5" t="str">
        <f t="shared" si="45"/>
        <v/>
      </c>
      <c r="AH34" s="5" t="str">
        <f t="shared" si="46"/>
        <v/>
      </c>
      <c r="AI34" s="5" t="str">
        <f t="shared" si="47"/>
        <v/>
      </c>
      <c r="AJ34" s="5" t="str">
        <f t="shared" si="55"/>
        <v/>
      </c>
      <c r="AK34" s="5" t="str">
        <f t="shared" si="56"/>
        <v/>
      </c>
      <c r="AL34" s="124" t="str">
        <f t="shared" si="57"/>
        <v/>
      </c>
      <c r="AM34" s="69" t="str">
        <f t="shared" si="48"/>
        <v/>
      </c>
      <c r="AN34" s="5" t="str">
        <f t="shared" si="49"/>
        <v/>
      </c>
      <c r="AO34" s="5" t="str">
        <f t="shared" si="50"/>
        <v/>
      </c>
      <c r="AP34" s="5" t="str">
        <f t="shared" si="51"/>
        <v/>
      </c>
      <c r="AQ34" s="5" t="str">
        <f t="shared" si="52"/>
        <v/>
      </c>
      <c r="AR34" s="5" t="str">
        <f t="shared" si="53"/>
        <v/>
      </c>
      <c r="AS34" s="126" t="str">
        <f t="shared" si="58"/>
        <v/>
      </c>
      <c r="AT34" s="88" t="str">
        <f t="shared" si="30"/>
        <v/>
      </c>
      <c r="AU34" s="7" t="str">
        <f t="shared" si="31"/>
        <v/>
      </c>
      <c r="AV34" s="7" t="str">
        <f t="shared" si="32"/>
        <v/>
      </c>
      <c r="AW34" s="7" t="str">
        <f t="shared" si="33"/>
        <v/>
      </c>
      <c r="AX34" s="7" t="str">
        <f t="shared" si="34"/>
        <v/>
      </c>
      <c r="AY34" s="7" t="str">
        <f t="shared" si="35"/>
        <v/>
      </c>
      <c r="AZ34" s="126" t="str">
        <f t="shared" si="35"/>
        <v/>
      </c>
      <c r="BA34" s="7" t="str">
        <f t="shared" si="36"/>
        <v/>
      </c>
      <c r="BB34" s="7" t="str">
        <f t="shared" si="37"/>
        <v/>
      </c>
      <c r="BC34" s="7" t="str">
        <f t="shared" si="38"/>
        <v/>
      </c>
      <c r="BD34" s="7" t="str">
        <f t="shared" si="39"/>
        <v/>
      </c>
      <c r="BE34" s="7" t="str">
        <f t="shared" si="40"/>
        <v/>
      </c>
      <c r="BF34" s="7" t="str">
        <f t="shared" si="41"/>
        <v/>
      </c>
      <c r="BG34" s="126" t="str">
        <f t="shared" si="41"/>
        <v/>
      </c>
    </row>
    <row r="35" spans="2:59" ht="15.95" customHeight="1" thickBot="1">
      <c r="B35" s="45">
        <v>30</v>
      </c>
      <c r="C35" s="145"/>
      <c r="D35" s="218" t="e">
        <f>IF(C35="","",COUNTIF(C$6:C35,C35))+IF(C35=2,100)</f>
        <v>#VALUE!</v>
      </c>
      <c r="E35" s="229"/>
      <c r="F35" s="225"/>
      <c r="G35" s="151"/>
      <c r="H35" s="152"/>
      <c r="I35" s="152"/>
      <c r="J35" s="152"/>
      <c r="K35" s="152"/>
      <c r="L35" s="152"/>
      <c r="M35" s="173" t="str">
        <f t="shared" si="20"/>
        <v/>
      </c>
      <c r="N35" s="160" t="str">
        <f>IF(M35="","",COUNT(M$6:M35))</f>
        <v/>
      </c>
      <c r="O35" s="151"/>
      <c r="P35" s="152"/>
      <c r="Q35" s="152"/>
      <c r="R35" s="152"/>
      <c r="S35" s="152"/>
      <c r="T35" s="152"/>
      <c r="U35" s="176" t="str">
        <f t="shared" si="21"/>
        <v/>
      </c>
      <c r="V35" s="163" t="str">
        <f>IF(U35="","",COUNT(U$6:U35))</f>
        <v/>
      </c>
      <c r="W35" s="83">
        <v>30</v>
      </c>
      <c r="X35" s="84">
        <f t="shared" si="22"/>
        <v>0</v>
      </c>
      <c r="Y35" s="84">
        <f t="shared" si="23"/>
        <v>0</v>
      </c>
      <c r="Z35" s="84">
        <f t="shared" si="24"/>
        <v>0</v>
      </c>
      <c r="AA35" s="85">
        <f t="shared" si="25"/>
        <v>0</v>
      </c>
      <c r="AB35" s="88"/>
      <c r="AC35" s="75"/>
      <c r="AD35" s="5" t="str">
        <f t="shared" si="43"/>
        <v/>
      </c>
      <c r="AE35" s="71" t="str">
        <f t="shared" si="44"/>
        <v/>
      </c>
      <c r="AF35" s="69" t="str">
        <f t="shared" si="54"/>
        <v/>
      </c>
      <c r="AG35" s="5" t="str">
        <f t="shared" si="45"/>
        <v/>
      </c>
      <c r="AH35" s="5" t="str">
        <f t="shared" si="46"/>
        <v/>
      </c>
      <c r="AI35" s="5" t="str">
        <f t="shared" si="47"/>
        <v/>
      </c>
      <c r="AJ35" s="5" t="str">
        <f t="shared" si="55"/>
        <v/>
      </c>
      <c r="AK35" s="5" t="str">
        <f t="shared" si="56"/>
        <v/>
      </c>
      <c r="AL35" s="124" t="str">
        <f t="shared" si="57"/>
        <v/>
      </c>
      <c r="AM35" s="69" t="str">
        <f t="shared" si="48"/>
        <v/>
      </c>
      <c r="AN35" s="5" t="str">
        <f t="shared" si="49"/>
        <v/>
      </c>
      <c r="AO35" s="5" t="str">
        <f t="shared" si="50"/>
        <v/>
      </c>
      <c r="AP35" s="5" t="str">
        <f t="shared" si="51"/>
        <v/>
      </c>
      <c r="AQ35" s="5" t="str">
        <f t="shared" si="52"/>
        <v/>
      </c>
      <c r="AR35" s="5" t="str">
        <f t="shared" si="53"/>
        <v/>
      </c>
      <c r="AS35" s="126" t="str">
        <f t="shared" si="58"/>
        <v/>
      </c>
      <c r="AT35" s="88" t="str">
        <f t="shared" si="30"/>
        <v/>
      </c>
      <c r="AU35" s="7" t="str">
        <f t="shared" si="31"/>
        <v/>
      </c>
      <c r="AV35" s="7" t="str">
        <f t="shared" si="32"/>
        <v/>
      </c>
      <c r="AW35" s="7" t="str">
        <f t="shared" si="33"/>
        <v/>
      </c>
      <c r="AX35" s="7" t="str">
        <f t="shared" si="34"/>
        <v/>
      </c>
      <c r="AY35" s="7" t="str">
        <f t="shared" si="35"/>
        <v/>
      </c>
      <c r="AZ35" s="126" t="str">
        <f t="shared" si="35"/>
        <v/>
      </c>
      <c r="BA35" s="7" t="str">
        <f t="shared" si="36"/>
        <v/>
      </c>
      <c r="BB35" s="7" t="str">
        <f t="shared" si="37"/>
        <v/>
      </c>
      <c r="BC35" s="7" t="str">
        <f t="shared" si="38"/>
        <v/>
      </c>
      <c r="BD35" s="7" t="str">
        <f t="shared" si="39"/>
        <v/>
      </c>
      <c r="BE35" s="7" t="str">
        <f t="shared" si="40"/>
        <v/>
      </c>
      <c r="BF35" s="7" t="str">
        <f t="shared" si="41"/>
        <v/>
      </c>
      <c r="BG35" s="126" t="str">
        <f t="shared" si="41"/>
        <v/>
      </c>
    </row>
    <row r="36" spans="2:59" ht="15.95" customHeight="1">
      <c r="B36" s="43">
        <v>31</v>
      </c>
      <c r="C36" s="143"/>
      <c r="D36" s="219" t="e">
        <f>IF(C36="","",COUNTIF(C$6:C36,C36))+IF(C36=2,100)</f>
        <v>#VALUE!</v>
      </c>
      <c r="E36" s="227"/>
      <c r="F36" s="223"/>
      <c r="G36" s="147"/>
      <c r="H36" s="148"/>
      <c r="I36" s="148"/>
      <c r="J36" s="148"/>
      <c r="K36" s="148"/>
      <c r="L36" s="148"/>
      <c r="M36" s="171" t="str">
        <f t="shared" si="20"/>
        <v/>
      </c>
      <c r="N36" s="160" t="str">
        <f>IF(M36="","",COUNT(M$6:M36))</f>
        <v/>
      </c>
      <c r="O36" s="147"/>
      <c r="P36" s="148"/>
      <c r="Q36" s="148"/>
      <c r="R36" s="148"/>
      <c r="S36" s="148"/>
      <c r="T36" s="148"/>
      <c r="U36" s="174" t="str">
        <f t="shared" si="21"/>
        <v/>
      </c>
      <c r="V36" s="163" t="str">
        <f>IF(U36="","",COUNT(U$6:U36))</f>
        <v/>
      </c>
      <c r="W36" s="83">
        <v>31</v>
      </c>
      <c r="X36" s="84">
        <f t="shared" si="22"/>
        <v>0</v>
      </c>
      <c r="Y36" s="84">
        <f t="shared" si="23"/>
        <v>0</v>
      </c>
      <c r="Z36" s="84">
        <f t="shared" si="24"/>
        <v>0</v>
      </c>
      <c r="AA36" s="85">
        <f t="shared" si="25"/>
        <v>0</v>
      </c>
      <c r="AB36" s="88"/>
      <c r="AC36" s="75"/>
      <c r="AD36" s="5" t="str">
        <f t="shared" si="43"/>
        <v/>
      </c>
      <c r="AE36" s="71" t="str">
        <f t="shared" si="44"/>
        <v/>
      </c>
      <c r="AF36" s="69" t="str">
        <f t="shared" si="54"/>
        <v/>
      </c>
      <c r="AG36" s="5" t="str">
        <f t="shared" si="45"/>
        <v/>
      </c>
      <c r="AH36" s="5" t="str">
        <f t="shared" si="46"/>
        <v/>
      </c>
      <c r="AI36" s="5" t="str">
        <f t="shared" si="47"/>
        <v/>
      </c>
      <c r="AJ36" s="5" t="str">
        <f t="shared" si="55"/>
        <v/>
      </c>
      <c r="AK36" s="5" t="str">
        <f t="shared" si="56"/>
        <v/>
      </c>
      <c r="AL36" s="124" t="str">
        <f t="shared" si="57"/>
        <v/>
      </c>
      <c r="AM36" s="69" t="str">
        <f t="shared" si="48"/>
        <v/>
      </c>
      <c r="AN36" s="5" t="str">
        <f t="shared" si="49"/>
        <v/>
      </c>
      <c r="AO36" s="5" t="str">
        <f t="shared" si="50"/>
        <v/>
      </c>
      <c r="AP36" s="5" t="str">
        <f t="shared" si="51"/>
        <v/>
      </c>
      <c r="AQ36" s="5" t="str">
        <f t="shared" si="52"/>
        <v/>
      </c>
      <c r="AR36" s="5" t="str">
        <f t="shared" si="53"/>
        <v/>
      </c>
      <c r="AS36" s="126" t="str">
        <f t="shared" si="58"/>
        <v/>
      </c>
      <c r="AT36" s="88" t="str">
        <f t="shared" si="30"/>
        <v/>
      </c>
      <c r="AU36" s="7" t="str">
        <f t="shared" si="31"/>
        <v/>
      </c>
      <c r="AV36" s="7" t="str">
        <f t="shared" si="32"/>
        <v/>
      </c>
      <c r="AW36" s="7" t="str">
        <f t="shared" si="33"/>
        <v/>
      </c>
      <c r="AX36" s="7" t="str">
        <f t="shared" si="34"/>
        <v/>
      </c>
      <c r="AY36" s="7" t="str">
        <f t="shared" si="35"/>
        <v/>
      </c>
      <c r="AZ36" s="126" t="str">
        <f t="shared" si="35"/>
        <v/>
      </c>
      <c r="BA36" s="7" t="str">
        <f t="shared" si="36"/>
        <v/>
      </c>
      <c r="BB36" s="7" t="str">
        <f t="shared" si="37"/>
        <v/>
      </c>
      <c r="BC36" s="7" t="str">
        <f t="shared" si="38"/>
        <v/>
      </c>
      <c r="BD36" s="7" t="str">
        <f t="shared" si="39"/>
        <v/>
      </c>
      <c r="BE36" s="7" t="str">
        <f t="shared" si="40"/>
        <v/>
      </c>
      <c r="BF36" s="7" t="str">
        <f t="shared" si="41"/>
        <v/>
      </c>
      <c r="BG36" s="126" t="str">
        <f t="shared" si="41"/>
        <v/>
      </c>
    </row>
    <row r="37" spans="2:59" ht="15.95" customHeight="1">
      <c r="B37" s="44">
        <v>32</v>
      </c>
      <c r="C37" s="144"/>
      <c r="D37" s="216" t="e">
        <f>IF(C37="","",COUNTIF(C$6:C37,C37))+IF(C37=2,100)</f>
        <v>#VALUE!</v>
      </c>
      <c r="E37" s="228"/>
      <c r="F37" s="224"/>
      <c r="G37" s="149"/>
      <c r="H37" s="150"/>
      <c r="I37" s="150"/>
      <c r="J37" s="150"/>
      <c r="K37" s="150"/>
      <c r="L37" s="150"/>
      <c r="M37" s="172" t="str">
        <f t="shared" si="20"/>
        <v/>
      </c>
      <c r="N37" s="160" t="str">
        <f>IF(M37="","",COUNT(M$6:M37))</f>
        <v/>
      </c>
      <c r="O37" s="149"/>
      <c r="P37" s="150"/>
      <c r="Q37" s="150"/>
      <c r="R37" s="150"/>
      <c r="S37" s="150"/>
      <c r="T37" s="150"/>
      <c r="U37" s="175" t="str">
        <f t="shared" si="21"/>
        <v/>
      </c>
      <c r="V37" s="163" t="str">
        <f>IF(U37="","",COUNT(U$6:U37))</f>
        <v/>
      </c>
      <c r="W37" s="83">
        <v>32</v>
      </c>
      <c r="X37" s="84">
        <f t="shared" si="22"/>
        <v>0</v>
      </c>
      <c r="Y37" s="84">
        <f t="shared" si="23"/>
        <v>0</v>
      </c>
      <c r="Z37" s="84">
        <f t="shared" si="24"/>
        <v>0</v>
      </c>
      <c r="AA37" s="85">
        <f t="shared" si="25"/>
        <v>0</v>
      </c>
      <c r="AB37" s="88"/>
      <c r="AC37" s="75"/>
      <c r="AD37" s="5" t="str">
        <f t="shared" si="43"/>
        <v/>
      </c>
      <c r="AE37" s="71" t="str">
        <f t="shared" si="44"/>
        <v/>
      </c>
      <c r="AF37" s="69" t="str">
        <f t="shared" si="54"/>
        <v/>
      </c>
      <c r="AG37" s="5" t="str">
        <f t="shared" si="45"/>
        <v/>
      </c>
      <c r="AH37" s="5" t="str">
        <f t="shared" si="46"/>
        <v/>
      </c>
      <c r="AI37" s="5" t="str">
        <f t="shared" si="47"/>
        <v/>
      </c>
      <c r="AJ37" s="5" t="str">
        <f t="shared" si="55"/>
        <v/>
      </c>
      <c r="AK37" s="5" t="str">
        <f t="shared" si="56"/>
        <v/>
      </c>
      <c r="AL37" s="124" t="str">
        <f t="shared" si="57"/>
        <v/>
      </c>
      <c r="AM37" s="69" t="str">
        <f t="shared" si="48"/>
        <v/>
      </c>
      <c r="AN37" s="5" t="str">
        <f t="shared" si="49"/>
        <v/>
      </c>
      <c r="AO37" s="5" t="str">
        <f t="shared" si="50"/>
        <v/>
      </c>
      <c r="AP37" s="5" t="str">
        <f t="shared" si="51"/>
        <v/>
      </c>
      <c r="AQ37" s="5" t="str">
        <f t="shared" si="52"/>
        <v/>
      </c>
      <c r="AR37" s="5" t="str">
        <f t="shared" si="53"/>
        <v/>
      </c>
      <c r="AS37" s="126" t="str">
        <f t="shared" si="58"/>
        <v/>
      </c>
      <c r="AT37" s="88" t="str">
        <f t="shared" si="30"/>
        <v/>
      </c>
      <c r="AU37" s="7" t="str">
        <f t="shared" si="31"/>
        <v/>
      </c>
      <c r="AV37" s="7" t="str">
        <f t="shared" si="32"/>
        <v/>
      </c>
      <c r="AW37" s="7" t="str">
        <f t="shared" si="33"/>
        <v/>
      </c>
      <c r="AX37" s="7" t="str">
        <f t="shared" si="34"/>
        <v/>
      </c>
      <c r="AY37" s="7" t="str">
        <f t="shared" si="35"/>
        <v/>
      </c>
      <c r="AZ37" s="126" t="str">
        <f t="shared" si="35"/>
        <v/>
      </c>
      <c r="BA37" s="7" t="str">
        <f t="shared" si="36"/>
        <v/>
      </c>
      <c r="BB37" s="7" t="str">
        <f t="shared" si="37"/>
        <v/>
      </c>
      <c r="BC37" s="7" t="str">
        <f t="shared" si="38"/>
        <v/>
      </c>
      <c r="BD37" s="7" t="str">
        <f t="shared" si="39"/>
        <v/>
      </c>
      <c r="BE37" s="7" t="str">
        <f t="shared" si="40"/>
        <v/>
      </c>
      <c r="BF37" s="7" t="str">
        <f t="shared" si="41"/>
        <v/>
      </c>
      <c r="BG37" s="126" t="str">
        <f t="shared" si="41"/>
        <v/>
      </c>
    </row>
    <row r="38" spans="2:59" ht="15.95" customHeight="1">
      <c r="B38" s="44">
        <v>33</v>
      </c>
      <c r="C38" s="144"/>
      <c r="D38" s="216" t="e">
        <f>IF(C38="","",COUNTIF(C$6:C38,C38))+IF(C38=2,100)</f>
        <v>#VALUE!</v>
      </c>
      <c r="E38" s="228"/>
      <c r="F38" s="224"/>
      <c r="G38" s="149"/>
      <c r="H38" s="150"/>
      <c r="I38" s="150"/>
      <c r="J38" s="150"/>
      <c r="K38" s="150"/>
      <c r="L38" s="150"/>
      <c r="M38" s="172" t="str">
        <f t="shared" si="20"/>
        <v/>
      </c>
      <c r="N38" s="160" t="str">
        <f>IF(M38="","",COUNT(M$6:M38))</f>
        <v/>
      </c>
      <c r="O38" s="149"/>
      <c r="P38" s="150"/>
      <c r="Q38" s="150"/>
      <c r="R38" s="150"/>
      <c r="S38" s="150"/>
      <c r="T38" s="150"/>
      <c r="U38" s="175" t="str">
        <f t="shared" si="21"/>
        <v/>
      </c>
      <c r="V38" s="163" t="str">
        <f>IF(U38="","",COUNT(U$6:U38))</f>
        <v/>
      </c>
      <c r="W38" s="83">
        <v>33</v>
      </c>
      <c r="X38" s="84">
        <f t="shared" si="22"/>
        <v>0</v>
      </c>
      <c r="Y38" s="84">
        <f t="shared" si="23"/>
        <v>0</v>
      </c>
      <c r="Z38" s="84">
        <f t="shared" si="24"/>
        <v>0</v>
      </c>
      <c r="AA38" s="85">
        <f t="shared" si="25"/>
        <v>0</v>
      </c>
      <c r="AB38" s="88"/>
      <c r="AC38" s="75"/>
      <c r="AD38" s="5" t="str">
        <f t="shared" si="43"/>
        <v/>
      </c>
      <c r="AE38" s="71" t="str">
        <f t="shared" si="44"/>
        <v/>
      </c>
      <c r="AF38" s="69" t="str">
        <f t="shared" si="54"/>
        <v/>
      </c>
      <c r="AG38" s="5" t="str">
        <f t="shared" si="45"/>
        <v/>
      </c>
      <c r="AH38" s="5" t="str">
        <f t="shared" si="46"/>
        <v/>
      </c>
      <c r="AI38" s="5" t="str">
        <f t="shared" si="47"/>
        <v/>
      </c>
      <c r="AJ38" s="5" t="str">
        <f t="shared" si="55"/>
        <v/>
      </c>
      <c r="AK38" s="5" t="str">
        <f t="shared" si="56"/>
        <v/>
      </c>
      <c r="AL38" s="124" t="str">
        <f t="shared" si="57"/>
        <v/>
      </c>
      <c r="AM38" s="69" t="str">
        <f t="shared" si="48"/>
        <v/>
      </c>
      <c r="AN38" s="5" t="str">
        <f t="shared" si="49"/>
        <v/>
      </c>
      <c r="AO38" s="5" t="str">
        <f t="shared" si="50"/>
        <v/>
      </c>
      <c r="AP38" s="5" t="str">
        <f t="shared" si="51"/>
        <v/>
      </c>
      <c r="AQ38" s="5" t="str">
        <f t="shared" si="52"/>
        <v/>
      </c>
      <c r="AR38" s="5" t="str">
        <f t="shared" si="53"/>
        <v/>
      </c>
      <c r="AS38" s="126" t="str">
        <f t="shared" si="58"/>
        <v/>
      </c>
      <c r="AT38" s="88" t="str">
        <f t="shared" si="30"/>
        <v/>
      </c>
      <c r="AU38" s="7" t="str">
        <f t="shared" si="31"/>
        <v/>
      </c>
      <c r="AV38" s="7" t="str">
        <f t="shared" si="32"/>
        <v/>
      </c>
      <c r="AW38" s="7" t="str">
        <f t="shared" si="33"/>
        <v/>
      </c>
      <c r="AX38" s="7" t="str">
        <f t="shared" si="34"/>
        <v/>
      </c>
      <c r="AY38" s="7" t="str">
        <f t="shared" si="35"/>
        <v/>
      </c>
      <c r="AZ38" s="126" t="str">
        <f t="shared" si="35"/>
        <v/>
      </c>
      <c r="BA38" s="7" t="str">
        <f t="shared" si="36"/>
        <v/>
      </c>
      <c r="BB38" s="7" t="str">
        <f t="shared" si="37"/>
        <v/>
      </c>
      <c r="BC38" s="7" t="str">
        <f t="shared" si="38"/>
        <v/>
      </c>
      <c r="BD38" s="7" t="str">
        <f t="shared" si="39"/>
        <v/>
      </c>
      <c r="BE38" s="7" t="str">
        <f t="shared" si="40"/>
        <v/>
      </c>
      <c r="BF38" s="7" t="str">
        <f t="shared" si="41"/>
        <v/>
      </c>
      <c r="BG38" s="126" t="str">
        <f t="shared" si="41"/>
        <v/>
      </c>
    </row>
    <row r="39" spans="2:59" ht="15.95" customHeight="1">
      <c r="B39" s="44">
        <v>34</v>
      </c>
      <c r="C39" s="144"/>
      <c r="D39" s="216" t="e">
        <f>IF(C39="","",COUNTIF(C$6:C39,C39))+IF(C39=2,100)</f>
        <v>#VALUE!</v>
      </c>
      <c r="E39" s="228"/>
      <c r="F39" s="224"/>
      <c r="G39" s="149"/>
      <c r="H39" s="150"/>
      <c r="I39" s="150"/>
      <c r="J39" s="150"/>
      <c r="K39" s="150"/>
      <c r="L39" s="150"/>
      <c r="M39" s="172" t="str">
        <f t="shared" si="20"/>
        <v/>
      </c>
      <c r="N39" s="160" t="str">
        <f>IF(M39="","",COUNT(M$6:M39))</f>
        <v/>
      </c>
      <c r="O39" s="149"/>
      <c r="P39" s="150"/>
      <c r="Q39" s="150"/>
      <c r="R39" s="150"/>
      <c r="S39" s="150"/>
      <c r="T39" s="150"/>
      <c r="U39" s="175" t="str">
        <f t="shared" si="21"/>
        <v/>
      </c>
      <c r="V39" s="163" t="str">
        <f>IF(U39="","",COUNT(U$6:U39))</f>
        <v/>
      </c>
      <c r="W39" s="83">
        <v>34</v>
      </c>
      <c r="X39" s="84">
        <f t="shared" si="22"/>
        <v>0</v>
      </c>
      <c r="Y39" s="84">
        <f t="shared" si="23"/>
        <v>0</v>
      </c>
      <c r="Z39" s="84">
        <f t="shared" si="24"/>
        <v>0</v>
      </c>
      <c r="AA39" s="85">
        <f t="shared" si="25"/>
        <v>0</v>
      </c>
      <c r="AB39" s="88"/>
      <c r="AC39" s="75"/>
      <c r="AD39" s="5" t="str">
        <f t="shared" si="43"/>
        <v/>
      </c>
      <c r="AE39" s="71" t="str">
        <f t="shared" si="44"/>
        <v/>
      </c>
      <c r="AF39" s="69" t="str">
        <f t="shared" si="54"/>
        <v/>
      </c>
      <c r="AG39" s="5" t="str">
        <f t="shared" si="45"/>
        <v/>
      </c>
      <c r="AH39" s="5" t="str">
        <f t="shared" si="46"/>
        <v/>
      </c>
      <c r="AI39" s="5" t="str">
        <f t="shared" si="47"/>
        <v/>
      </c>
      <c r="AJ39" s="5" t="str">
        <f t="shared" si="55"/>
        <v/>
      </c>
      <c r="AK39" s="5" t="str">
        <f t="shared" si="56"/>
        <v/>
      </c>
      <c r="AL39" s="124" t="str">
        <f t="shared" si="57"/>
        <v/>
      </c>
      <c r="AM39" s="69" t="str">
        <f t="shared" si="48"/>
        <v/>
      </c>
      <c r="AN39" s="5" t="str">
        <f t="shared" si="49"/>
        <v/>
      </c>
      <c r="AO39" s="5" t="str">
        <f t="shared" si="50"/>
        <v/>
      </c>
      <c r="AP39" s="5" t="str">
        <f t="shared" si="51"/>
        <v/>
      </c>
      <c r="AQ39" s="5" t="str">
        <f t="shared" si="52"/>
        <v/>
      </c>
      <c r="AR39" s="5" t="str">
        <f t="shared" si="53"/>
        <v/>
      </c>
      <c r="AS39" s="126" t="str">
        <f t="shared" si="58"/>
        <v/>
      </c>
      <c r="AT39" s="88" t="str">
        <f t="shared" si="30"/>
        <v/>
      </c>
      <c r="AU39" s="7" t="str">
        <f t="shared" si="31"/>
        <v/>
      </c>
      <c r="AV39" s="7" t="str">
        <f t="shared" si="32"/>
        <v/>
      </c>
      <c r="AW39" s="7" t="str">
        <f t="shared" si="33"/>
        <v/>
      </c>
      <c r="AX39" s="7" t="str">
        <f t="shared" si="34"/>
        <v/>
      </c>
      <c r="AY39" s="7" t="str">
        <f t="shared" si="35"/>
        <v/>
      </c>
      <c r="AZ39" s="126" t="str">
        <f t="shared" si="35"/>
        <v/>
      </c>
      <c r="BA39" s="7" t="str">
        <f t="shared" si="36"/>
        <v/>
      </c>
      <c r="BB39" s="7" t="str">
        <f t="shared" si="37"/>
        <v/>
      </c>
      <c r="BC39" s="7" t="str">
        <f t="shared" si="38"/>
        <v/>
      </c>
      <c r="BD39" s="7" t="str">
        <f t="shared" si="39"/>
        <v/>
      </c>
      <c r="BE39" s="7" t="str">
        <f t="shared" si="40"/>
        <v/>
      </c>
      <c r="BF39" s="7" t="str">
        <f t="shared" si="41"/>
        <v/>
      </c>
      <c r="BG39" s="126" t="str">
        <f t="shared" si="41"/>
        <v/>
      </c>
    </row>
    <row r="40" spans="2:59" ht="15.95" customHeight="1" thickBot="1">
      <c r="B40" s="45">
        <v>35</v>
      </c>
      <c r="C40" s="145"/>
      <c r="D40" s="218" t="e">
        <f>IF(C40="","",COUNTIF(C$6:C40,C40))+IF(C40=2,100)</f>
        <v>#VALUE!</v>
      </c>
      <c r="E40" s="229"/>
      <c r="F40" s="225"/>
      <c r="G40" s="151"/>
      <c r="H40" s="152"/>
      <c r="I40" s="152"/>
      <c r="J40" s="152"/>
      <c r="K40" s="152"/>
      <c r="L40" s="152"/>
      <c r="M40" s="173" t="str">
        <f t="shared" si="20"/>
        <v/>
      </c>
      <c r="N40" s="160" t="str">
        <f>IF(M40="","",COUNT(M$6:M40))</f>
        <v/>
      </c>
      <c r="O40" s="151"/>
      <c r="P40" s="152"/>
      <c r="Q40" s="152"/>
      <c r="R40" s="152"/>
      <c r="S40" s="152"/>
      <c r="T40" s="152"/>
      <c r="U40" s="176" t="str">
        <f t="shared" si="21"/>
        <v/>
      </c>
      <c r="V40" s="163" t="str">
        <f>IF(U40="","",COUNT(U$6:U40))</f>
        <v/>
      </c>
      <c r="W40" s="83">
        <v>35</v>
      </c>
      <c r="X40" s="84">
        <f t="shared" si="22"/>
        <v>0</v>
      </c>
      <c r="Y40" s="84">
        <f t="shared" si="23"/>
        <v>0</v>
      </c>
      <c r="Z40" s="84">
        <f t="shared" si="24"/>
        <v>0</v>
      </c>
      <c r="AA40" s="85">
        <f t="shared" si="25"/>
        <v>0</v>
      </c>
      <c r="AB40" s="88"/>
      <c r="AC40" s="75"/>
      <c r="AD40" s="5" t="str">
        <f t="shared" si="43"/>
        <v/>
      </c>
      <c r="AE40" s="71" t="str">
        <f t="shared" si="44"/>
        <v/>
      </c>
      <c r="AF40" s="69" t="str">
        <f t="shared" si="54"/>
        <v/>
      </c>
      <c r="AG40" s="5" t="str">
        <f t="shared" si="45"/>
        <v/>
      </c>
      <c r="AH40" s="5" t="str">
        <f t="shared" si="46"/>
        <v/>
      </c>
      <c r="AI40" s="5" t="str">
        <f t="shared" si="47"/>
        <v/>
      </c>
      <c r="AJ40" s="5" t="str">
        <f t="shared" si="55"/>
        <v/>
      </c>
      <c r="AK40" s="5" t="str">
        <f t="shared" si="56"/>
        <v/>
      </c>
      <c r="AL40" s="124" t="str">
        <f t="shared" si="57"/>
        <v/>
      </c>
      <c r="AM40" s="69" t="str">
        <f t="shared" si="48"/>
        <v/>
      </c>
      <c r="AN40" s="5" t="str">
        <f t="shared" si="49"/>
        <v/>
      </c>
      <c r="AO40" s="5" t="str">
        <f t="shared" si="50"/>
        <v/>
      </c>
      <c r="AP40" s="5" t="str">
        <f t="shared" si="51"/>
        <v/>
      </c>
      <c r="AQ40" s="5" t="str">
        <f t="shared" si="52"/>
        <v/>
      </c>
      <c r="AR40" s="5" t="str">
        <f t="shared" si="53"/>
        <v/>
      </c>
      <c r="AS40" s="126" t="str">
        <f t="shared" si="58"/>
        <v/>
      </c>
      <c r="AT40" s="88" t="str">
        <f t="shared" si="30"/>
        <v/>
      </c>
      <c r="AU40" s="7" t="str">
        <f t="shared" si="31"/>
        <v/>
      </c>
      <c r="AV40" s="7" t="str">
        <f t="shared" si="32"/>
        <v/>
      </c>
      <c r="AW40" s="7" t="str">
        <f t="shared" si="33"/>
        <v/>
      </c>
      <c r="AX40" s="7" t="str">
        <f t="shared" si="34"/>
        <v/>
      </c>
      <c r="AY40" s="7" t="str">
        <f t="shared" si="35"/>
        <v/>
      </c>
      <c r="AZ40" s="126" t="str">
        <f t="shared" si="35"/>
        <v/>
      </c>
      <c r="BA40" s="7" t="str">
        <f t="shared" si="36"/>
        <v/>
      </c>
      <c r="BB40" s="7" t="str">
        <f t="shared" si="37"/>
        <v/>
      </c>
      <c r="BC40" s="7" t="str">
        <f t="shared" si="38"/>
        <v/>
      </c>
      <c r="BD40" s="7" t="str">
        <f t="shared" si="39"/>
        <v/>
      </c>
      <c r="BE40" s="7" t="str">
        <f t="shared" si="40"/>
        <v/>
      </c>
      <c r="BF40" s="7" t="str">
        <f t="shared" si="41"/>
        <v/>
      </c>
      <c r="BG40" s="126" t="str">
        <f t="shared" si="41"/>
        <v/>
      </c>
    </row>
    <row r="41" spans="2:59" ht="15.95" customHeight="1">
      <c r="B41" s="43">
        <v>36</v>
      </c>
      <c r="C41" s="143"/>
      <c r="D41" s="219" t="e">
        <f>IF(C41="","",COUNTIF(C$6:C41,C41))+IF(C41=2,100)</f>
        <v>#VALUE!</v>
      </c>
      <c r="E41" s="227"/>
      <c r="F41" s="223"/>
      <c r="G41" s="147"/>
      <c r="H41" s="148"/>
      <c r="I41" s="148"/>
      <c r="J41" s="148"/>
      <c r="K41" s="148"/>
      <c r="L41" s="148"/>
      <c r="M41" s="171" t="str">
        <f t="shared" si="20"/>
        <v/>
      </c>
      <c r="N41" s="160" t="str">
        <f>IF(M41="","",COUNT(M$6:M41))</f>
        <v/>
      </c>
      <c r="O41" s="147"/>
      <c r="P41" s="148"/>
      <c r="Q41" s="148"/>
      <c r="R41" s="148"/>
      <c r="S41" s="148"/>
      <c r="T41" s="148"/>
      <c r="U41" s="174" t="str">
        <f t="shared" si="21"/>
        <v/>
      </c>
      <c r="V41" s="163" t="str">
        <f>IF(U41="","",COUNT(U$6:U41))</f>
        <v/>
      </c>
      <c r="W41" s="83">
        <v>36</v>
      </c>
      <c r="X41" s="84">
        <f t="shared" si="22"/>
        <v>0</v>
      </c>
      <c r="Y41" s="84">
        <f t="shared" si="23"/>
        <v>0</v>
      </c>
      <c r="Z41" s="84">
        <f t="shared" si="24"/>
        <v>0</v>
      </c>
      <c r="AA41" s="85">
        <f t="shared" si="25"/>
        <v>0</v>
      </c>
      <c r="AB41" s="88"/>
      <c r="AC41" s="75"/>
      <c r="AD41" s="5" t="str">
        <f t="shared" si="43"/>
        <v/>
      </c>
      <c r="AE41" s="104" t="str">
        <f t="shared" si="44"/>
        <v/>
      </c>
      <c r="AF41" s="69" t="str">
        <f t="shared" si="54"/>
        <v/>
      </c>
      <c r="AG41" s="97" t="str">
        <f t="shared" si="45"/>
        <v/>
      </c>
      <c r="AH41" s="97" t="str">
        <f t="shared" si="46"/>
        <v/>
      </c>
      <c r="AI41" s="97" t="str">
        <f t="shared" si="47"/>
        <v/>
      </c>
      <c r="AJ41" s="97" t="str">
        <f t="shared" si="55"/>
        <v/>
      </c>
      <c r="AK41" s="97" t="str">
        <f t="shared" si="56"/>
        <v/>
      </c>
      <c r="AL41" s="124" t="str">
        <f t="shared" si="57"/>
        <v/>
      </c>
      <c r="AM41" s="69" t="str">
        <f t="shared" si="48"/>
        <v/>
      </c>
      <c r="AN41" s="97" t="str">
        <f t="shared" si="49"/>
        <v/>
      </c>
      <c r="AO41" s="97" t="str">
        <f t="shared" si="50"/>
        <v/>
      </c>
      <c r="AP41" s="97" t="str">
        <f t="shared" si="51"/>
        <v/>
      </c>
      <c r="AQ41" s="97" t="str">
        <f t="shared" si="52"/>
        <v/>
      </c>
      <c r="AR41" s="97" t="str">
        <f t="shared" si="53"/>
        <v/>
      </c>
      <c r="AS41" s="126" t="str">
        <f t="shared" si="58"/>
        <v/>
      </c>
      <c r="AT41" s="88" t="str">
        <f t="shared" si="30"/>
        <v/>
      </c>
      <c r="AU41" s="7" t="str">
        <f t="shared" si="31"/>
        <v/>
      </c>
      <c r="AV41" s="7" t="str">
        <f t="shared" si="32"/>
        <v/>
      </c>
      <c r="AW41" s="7" t="str">
        <f t="shared" si="33"/>
        <v/>
      </c>
      <c r="AX41" s="7" t="str">
        <f t="shared" si="34"/>
        <v/>
      </c>
      <c r="AY41" s="7" t="str">
        <f t="shared" si="35"/>
        <v/>
      </c>
      <c r="AZ41" s="126" t="str">
        <f t="shared" si="35"/>
        <v/>
      </c>
      <c r="BA41" s="7" t="str">
        <f t="shared" si="36"/>
        <v/>
      </c>
      <c r="BB41" s="7" t="str">
        <f t="shared" si="37"/>
        <v/>
      </c>
      <c r="BC41" s="7" t="str">
        <f t="shared" si="38"/>
        <v/>
      </c>
      <c r="BD41" s="7" t="str">
        <f t="shared" si="39"/>
        <v/>
      </c>
      <c r="BE41" s="7" t="str">
        <f t="shared" si="40"/>
        <v/>
      </c>
      <c r="BF41" s="7" t="str">
        <f t="shared" si="41"/>
        <v/>
      </c>
      <c r="BG41" s="126" t="str">
        <f t="shared" si="41"/>
        <v/>
      </c>
    </row>
    <row r="42" spans="2:59" ht="15.95" customHeight="1">
      <c r="B42" s="44">
        <v>37</v>
      </c>
      <c r="C42" s="144"/>
      <c r="D42" s="216" t="e">
        <f>IF(C42="","",COUNTIF(C$6:C42,C42))+IF(C42=2,100)</f>
        <v>#VALUE!</v>
      </c>
      <c r="E42" s="228"/>
      <c r="F42" s="224"/>
      <c r="G42" s="149"/>
      <c r="H42" s="150"/>
      <c r="I42" s="150"/>
      <c r="J42" s="150"/>
      <c r="K42" s="150"/>
      <c r="L42" s="150"/>
      <c r="M42" s="172" t="str">
        <f t="shared" si="20"/>
        <v/>
      </c>
      <c r="N42" s="160" t="str">
        <f>IF(M42="","",COUNT(M$6:M42))</f>
        <v/>
      </c>
      <c r="O42" s="149"/>
      <c r="P42" s="150"/>
      <c r="Q42" s="150"/>
      <c r="R42" s="150"/>
      <c r="S42" s="150"/>
      <c r="T42" s="150"/>
      <c r="U42" s="175" t="str">
        <f t="shared" si="21"/>
        <v/>
      </c>
      <c r="V42" s="163" t="str">
        <f>IF(U42="","",COUNT(U$6:U42))</f>
        <v/>
      </c>
      <c r="W42" s="83">
        <v>37</v>
      </c>
      <c r="X42" s="84">
        <f t="shared" si="22"/>
        <v>0</v>
      </c>
      <c r="Y42" s="84">
        <f t="shared" si="23"/>
        <v>0</v>
      </c>
      <c r="Z42" s="84">
        <f t="shared" si="24"/>
        <v>0</v>
      </c>
      <c r="AA42" s="85">
        <f t="shared" si="25"/>
        <v>0</v>
      </c>
      <c r="AB42" s="88"/>
      <c r="AC42" s="75"/>
      <c r="AD42" s="5" t="str">
        <f t="shared" si="43"/>
        <v/>
      </c>
      <c r="AE42" s="104" t="str">
        <f t="shared" si="44"/>
        <v/>
      </c>
      <c r="AF42" s="69" t="str">
        <f t="shared" si="54"/>
        <v/>
      </c>
      <c r="AG42" s="97" t="str">
        <f t="shared" si="45"/>
        <v/>
      </c>
      <c r="AH42" s="97" t="str">
        <f t="shared" si="46"/>
        <v/>
      </c>
      <c r="AI42" s="97" t="str">
        <f t="shared" si="47"/>
        <v/>
      </c>
      <c r="AJ42" s="97" t="str">
        <f t="shared" si="55"/>
        <v/>
      </c>
      <c r="AK42" s="97" t="str">
        <f t="shared" si="56"/>
        <v/>
      </c>
      <c r="AL42" s="124" t="str">
        <f t="shared" si="57"/>
        <v/>
      </c>
      <c r="AM42" s="69" t="str">
        <f t="shared" si="48"/>
        <v/>
      </c>
      <c r="AN42" s="97" t="str">
        <f t="shared" si="49"/>
        <v/>
      </c>
      <c r="AO42" s="97" t="str">
        <f t="shared" si="50"/>
        <v/>
      </c>
      <c r="AP42" s="97" t="str">
        <f t="shared" si="51"/>
        <v/>
      </c>
      <c r="AQ42" s="97" t="str">
        <f t="shared" si="52"/>
        <v/>
      </c>
      <c r="AR42" s="97" t="str">
        <f t="shared" si="53"/>
        <v/>
      </c>
      <c r="AS42" s="126" t="str">
        <f t="shared" si="58"/>
        <v/>
      </c>
      <c r="AT42" s="88" t="str">
        <f t="shared" si="30"/>
        <v/>
      </c>
      <c r="AU42" s="7" t="str">
        <f t="shared" si="31"/>
        <v/>
      </c>
      <c r="AV42" s="7" t="str">
        <f t="shared" si="32"/>
        <v/>
      </c>
      <c r="AW42" s="7" t="str">
        <f t="shared" si="33"/>
        <v/>
      </c>
      <c r="AX42" s="7" t="str">
        <f t="shared" si="34"/>
        <v/>
      </c>
      <c r="AY42" s="7" t="str">
        <f t="shared" si="35"/>
        <v/>
      </c>
      <c r="AZ42" s="126" t="str">
        <f t="shared" si="35"/>
        <v/>
      </c>
      <c r="BA42" s="7" t="str">
        <f t="shared" si="36"/>
        <v/>
      </c>
      <c r="BB42" s="7" t="str">
        <f t="shared" si="37"/>
        <v/>
      </c>
      <c r="BC42" s="7" t="str">
        <f t="shared" si="38"/>
        <v/>
      </c>
      <c r="BD42" s="7" t="str">
        <f t="shared" si="39"/>
        <v/>
      </c>
      <c r="BE42" s="7" t="str">
        <f t="shared" si="40"/>
        <v/>
      </c>
      <c r="BF42" s="7" t="str">
        <f t="shared" si="41"/>
        <v/>
      </c>
      <c r="BG42" s="126" t="str">
        <f t="shared" si="41"/>
        <v/>
      </c>
    </row>
    <row r="43" spans="2:59" ht="15.95" customHeight="1">
      <c r="B43" s="44">
        <v>38</v>
      </c>
      <c r="C43" s="144"/>
      <c r="D43" s="216" t="e">
        <f>IF(C43="","",COUNTIF(C$6:C43,C43))+IF(C43=2,100)</f>
        <v>#VALUE!</v>
      </c>
      <c r="E43" s="228"/>
      <c r="F43" s="224"/>
      <c r="G43" s="149"/>
      <c r="H43" s="150"/>
      <c r="I43" s="150"/>
      <c r="J43" s="150"/>
      <c r="K43" s="150"/>
      <c r="L43" s="150"/>
      <c r="M43" s="172" t="str">
        <f t="shared" si="20"/>
        <v/>
      </c>
      <c r="N43" s="160" t="str">
        <f>IF(M43="","",COUNT(M$6:M43))</f>
        <v/>
      </c>
      <c r="O43" s="149"/>
      <c r="P43" s="150"/>
      <c r="Q43" s="150"/>
      <c r="R43" s="150"/>
      <c r="S43" s="150"/>
      <c r="T43" s="150"/>
      <c r="U43" s="175" t="str">
        <f t="shared" si="21"/>
        <v/>
      </c>
      <c r="V43" s="163" t="str">
        <f>IF(U43="","",COUNT(U$6:U43))</f>
        <v/>
      </c>
      <c r="W43" s="83">
        <v>38</v>
      </c>
      <c r="X43" s="84">
        <f t="shared" si="22"/>
        <v>0</v>
      </c>
      <c r="Y43" s="84">
        <f t="shared" si="23"/>
        <v>0</v>
      </c>
      <c r="Z43" s="84">
        <f t="shared" si="24"/>
        <v>0</v>
      </c>
      <c r="AA43" s="85">
        <f t="shared" si="25"/>
        <v>0</v>
      </c>
      <c r="AB43" s="88"/>
      <c r="AC43" s="75"/>
      <c r="AD43" s="5" t="str">
        <f t="shared" si="43"/>
        <v/>
      </c>
      <c r="AE43" s="104" t="str">
        <f t="shared" si="44"/>
        <v/>
      </c>
      <c r="AF43" s="69" t="str">
        <f t="shared" si="54"/>
        <v/>
      </c>
      <c r="AG43" s="97" t="str">
        <f t="shared" si="45"/>
        <v/>
      </c>
      <c r="AH43" s="97" t="str">
        <f t="shared" si="46"/>
        <v/>
      </c>
      <c r="AI43" s="97" t="str">
        <f t="shared" si="47"/>
        <v/>
      </c>
      <c r="AJ43" s="97" t="str">
        <f t="shared" si="55"/>
        <v/>
      </c>
      <c r="AK43" s="97" t="str">
        <f t="shared" si="56"/>
        <v/>
      </c>
      <c r="AL43" s="124" t="str">
        <f t="shared" si="57"/>
        <v/>
      </c>
      <c r="AM43" s="69" t="str">
        <f t="shared" si="48"/>
        <v/>
      </c>
      <c r="AN43" s="97" t="str">
        <f t="shared" si="49"/>
        <v/>
      </c>
      <c r="AO43" s="97" t="str">
        <f t="shared" si="50"/>
        <v/>
      </c>
      <c r="AP43" s="97" t="str">
        <f t="shared" si="51"/>
        <v/>
      </c>
      <c r="AQ43" s="97" t="str">
        <f t="shared" si="52"/>
        <v/>
      </c>
      <c r="AR43" s="97" t="str">
        <f t="shared" si="53"/>
        <v/>
      </c>
      <c r="AS43" s="126" t="str">
        <f t="shared" si="58"/>
        <v/>
      </c>
      <c r="AT43" s="88" t="str">
        <f t="shared" si="30"/>
        <v/>
      </c>
      <c r="AU43" s="7" t="str">
        <f t="shared" si="31"/>
        <v/>
      </c>
      <c r="AV43" s="7" t="str">
        <f t="shared" si="32"/>
        <v/>
      </c>
      <c r="AW43" s="7" t="str">
        <f t="shared" si="33"/>
        <v/>
      </c>
      <c r="AX43" s="7" t="str">
        <f t="shared" si="34"/>
        <v/>
      </c>
      <c r="AY43" s="7" t="str">
        <f t="shared" si="35"/>
        <v/>
      </c>
      <c r="AZ43" s="126" t="str">
        <f t="shared" si="35"/>
        <v/>
      </c>
      <c r="BA43" s="7" t="str">
        <f t="shared" si="36"/>
        <v/>
      </c>
      <c r="BB43" s="7" t="str">
        <f t="shared" si="37"/>
        <v/>
      </c>
      <c r="BC43" s="7" t="str">
        <f t="shared" si="38"/>
        <v/>
      </c>
      <c r="BD43" s="7" t="str">
        <f t="shared" si="39"/>
        <v/>
      </c>
      <c r="BE43" s="7" t="str">
        <f t="shared" si="40"/>
        <v/>
      </c>
      <c r="BF43" s="7" t="str">
        <f t="shared" si="41"/>
        <v/>
      </c>
      <c r="BG43" s="126" t="str">
        <f t="shared" si="41"/>
        <v/>
      </c>
    </row>
    <row r="44" spans="2:59" ht="15.95" customHeight="1">
      <c r="B44" s="44">
        <v>39</v>
      </c>
      <c r="C44" s="144"/>
      <c r="D44" s="216" t="e">
        <f>IF(C44="","",COUNTIF(C$6:C44,C44))+IF(C44=2,100)</f>
        <v>#VALUE!</v>
      </c>
      <c r="E44" s="228"/>
      <c r="F44" s="224"/>
      <c r="G44" s="149"/>
      <c r="H44" s="150"/>
      <c r="I44" s="150"/>
      <c r="J44" s="150"/>
      <c r="K44" s="150"/>
      <c r="L44" s="201"/>
      <c r="M44" s="206" t="str">
        <f t="shared" si="20"/>
        <v/>
      </c>
      <c r="N44" s="160" t="str">
        <f>IF(M44="","",COUNT(M$6:M44))</f>
        <v/>
      </c>
      <c r="O44" s="149"/>
      <c r="P44" s="150"/>
      <c r="Q44" s="150"/>
      <c r="R44" s="150"/>
      <c r="S44" s="150"/>
      <c r="T44" s="150"/>
      <c r="U44" s="175" t="str">
        <f t="shared" si="21"/>
        <v/>
      </c>
      <c r="V44" s="163" t="str">
        <f>IF(U44="","",COUNT(U$6:U44))</f>
        <v/>
      </c>
      <c r="W44" s="83">
        <v>39</v>
      </c>
      <c r="X44" s="84">
        <f t="shared" si="22"/>
        <v>0</v>
      </c>
      <c r="Y44" s="84">
        <f t="shared" si="23"/>
        <v>0</v>
      </c>
      <c r="Z44" s="84">
        <f t="shared" si="24"/>
        <v>0</v>
      </c>
      <c r="AA44" s="85">
        <f t="shared" si="25"/>
        <v>0</v>
      </c>
      <c r="AB44" s="88"/>
      <c r="AC44" s="75"/>
      <c r="AD44" s="5" t="str">
        <f t="shared" si="43"/>
        <v/>
      </c>
      <c r="AE44" s="104" t="str">
        <f t="shared" si="44"/>
        <v/>
      </c>
      <c r="AF44" s="69" t="str">
        <f t="shared" si="54"/>
        <v/>
      </c>
      <c r="AG44" s="97" t="str">
        <f t="shared" si="45"/>
        <v/>
      </c>
      <c r="AH44" s="97" t="str">
        <f t="shared" si="46"/>
        <v/>
      </c>
      <c r="AI44" s="97" t="str">
        <f t="shared" si="47"/>
        <v/>
      </c>
      <c r="AJ44" s="97" t="str">
        <f t="shared" si="55"/>
        <v/>
      </c>
      <c r="AK44" s="97" t="str">
        <f t="shared" si="56"/>
        <v/>
      </c>
      <c r="AL44" s="124" t="str">
        <f t="shared" si="57"/>
        <v/>
      </c>
      <c r="AM44" s="69" t="str">
        <f t="shared" si="48"/>
        <v/>
      </c>
      <c r="AN44" s="97" t="str">
        <f t="shared" si="49"/>
        <v/>
      </c>
      <c r="AO44" s="97" t="str">
        <f t="shared" si="50"/>
        <v/>
      </c>
      <c r="AP44" s="97" t="str">
        <f t="shared" si="51"/>
        <v/>
      </c>
      <c r="AQ44" s="97" t="str">
        <f t="shared" si="52"/>
        <v/>
      </c>
      <c r="AR44" s="97" t="str">
        <f t="shared" si="53"/>
        <v/>
      </c>
      <c r="AS44" s="126" t="str">
        <f t="shared" si="58"/>
        <v/>
      </c>
      <c r="AT44" s="88" t="str">
        <f t="shared" si="30"/>
        <v/>
      </c>
      <c r="AU44" s="7" t="str">
        <f t="shared" si="31"/>
        <v/>
      </c>
      <c r="AV44" s="7" t="str">
        <f t="shared" si="32"/>
        <v/>
      </c>
      <c r="AW44" s="7" t="str">
        <f t="shared" si="33"/>
        <v/>
      </c>
      <c r="AX44" s="7" t="str">
        <f t="shared" si="34"/>
        <v/>
      </c>
      <c r="AY44" s="7" t="str">
        <f t="shared" si="35"/>
        <v/>
      </c>
      <c r="AZ44" s="126" t="str">
        <f t="shared" si="35"/>
        <v/>
      </c>
      <c r="BA44" s="7" t="str">
        <f t="shared" si="36"/>
        <v/>
      </c>
      <c r="BB44" s="7" t="str">
        <f t="shared" si="37"/>
        <v/>
      </c>
      <c r="BC44" s="7" t="str">
        <f t="shared" si="38"/>
        <v/>
      </c>
      <c r="BD44" s="7" t="str">
        <f t="shared" si="39"/>
        <v/>
      </c>
      <c r="BE44" s="7" t="str">
        <f t="shared" si="40"/>
        <v/>
      </c>
      <c r="BF44" s="7" t="str">
        <f t="shared" si="41"/>
        <v/>
      </c>
      <c r="BG44" s="126" t="str">
        <f t="shared" si="41"/>
        <v/>
      </c>
    </row>
    <row r="45" spans="2:59" ht="15.95" customHeight="1" thickBot="1">
      <c r="B45" s="45">
        <v>40</v>
      </c>
      <c r="C45" s="145"/>
      <c r="D45" s="218" t="e">
        <f>IF(C45="","",COUNTIF(C$6:C45,C45))+IF(C45=2,100)</f>
        <v>#VALUE!</v>
      </c>
      <c r="E45" s="229"/>
      <c r="F45" s="225"/>
      <c r="G45" s="151"/>
      <c r="H45" s="152"/>
      <c r="I45" s="152"/>
      <c r="J45" s="152"/>
      <c r="K45" s="152"/>
      <c r="L45" s="202"/>
      <c r="M45" s="207" t="str">
        <f t="shared" si="20"/>
        <v/>
      </c>
      <c r="N45" s="160" t="str">
        <f>IF(M45="","",COUNT(M$6:M45))</f>
        <v/>
      </c>
      <c r="O45" s="151"/>
      <c r="P45" s="152"/>
      <c r="Q45" s="152"/>
      <c r="R45" s="152"/>
      <c r="S45" s="152"/>
      <c r="T45" s="202"/>
      <c r="U45" s="211" t="str">
        <f t="shared" si="21"/>
        <v/>
      </c>
      <c r="V45" s="163" t="str">
        <f>IF(U45="","",COUNT(U$6:U45))</f>
        <v/>
      </c>
      <c r="W45" s="83">
        <v>40</v>
      </c>
      <c r="X45" s="84">
        <f t="shared" si="22"/>
        <v>0</v>
      </c>
      <c r="Y45" s="84">
        <f t="shared" si="23"/>
        <v>0</v>
      </c>
      <c r="Z45" s="84">
        <f t="shared" si="24"/>
        <v>0</v>
      </c>
      <c r="AA45" s="85">
        <f t="shared" si="25"/>
        <v>0</v>
      </c>
      <c r="AB45" s="88"/>
      <c r="AC45" s="75"/>
      <c r="AD45" s="5" t="str">
        <f t="shared" si="43"/>
        <v/>
      </c>
      <c r="AE45" s="104" t="str">
        <f t="shared" si="44"/>
        <v/>
      </c>
      <c r="AF45" s="69" t="str">
        <f t="shared" si="54"/>
        <v/>
      </c>
      <c r="AG45" s="97" t="str">
        <f t="shared" si="45"/>
        <v/>
      </c>
      <c r="AH45" s="97" t="str">
        <f t="shared" si="46"/>
        <v/>
      </c>
      <c r="AI45" s="97" t="str">
        <f t="shared" si="47"/>
        <v/>
      </c>
      <c r="AJ45" s="97" t="str">
        <f t="shared" si="55"/>
        <v/>
      </c>
      <c r="AK45" s="97" t="str">
        <f t="shared" si="56"/>
        <v/>
      </c>
      <c r="AL45" s="124" t="str">
        <f t="shared" si="57"/>
        <v/>
      </c>
      <c r="AM45" s="69" t="str">
        <f t="shared" si="48"/>
        <v/>
      </c>
      <c r="AN45" s="97" t="str">
        <f t="shared" si="49"/>
        <v/>
      </c>
      <c r="AO45" s="97" t="str">
        <f t="shared" si="50"/>
        <v/>
      </c>
      <c r="AP45" s="97" t="str">
        <f t="shared" si="51"/>
        <v/>
      </c>
      <c r="AQ45" s="97" t="str">
        <f t="shared" si="52"/>
        <v/>
      </c>
      <c r="AR45" s="97" t="str">
        <f t="shared" si="53"/>
        <v/>
      </c>
      <c r="AS45" s="126" t="str">
        <f t="shared" si="58"/>
        <v/>
      </c>
      <c r="AT45" s="88" t="str">
        <f t="shared" si="30"/>
        <v/>
      </c>
      <c r="AU45" s="7" t="str">
        <f t="shared" si="31"/>
        <v/>
      </c>
      <c r="AV45" s="7" t="str">
        <f t="shared" si="32"/>
        <v/>
      </c>
      <c r="AW45" s="7" t="str">
        <f t="shared" si="33"/>
        <v/>
      </c>
      <c r="AX45" s="7" t="str">
        <f t="shared" si="34"/>
        <v/>
      </c>
      <c r="AY45" s="7" t="str">
        <f t="shared" si="35"/>
        <v/>
      </c>
      <c r="AZ45" s="126" t="str">
        <f t="shared" si="35"/>
        <v/>
      </c>
      <c r="BA45" s="7" t="str">
        <f t="shared" si="36"/>
        <v/>
      </c>
      <c r="BB45" s="7" t="str">
        <f t="shared" si="37"/>
        <v/>
      </c>
      <c r="BC45" s="7" t="str">
        <f t="shared" si="38"/>
        <v/>
      </c>
      <c r="BD45" s="7" t="str">
        <f t="shared" si="39"/>
        <v/>
      </c>
      <c r="BE45" s="7" t="str">
        <f t="shared" si="40"/>
        <v/>
      </c>
      <c r="BF45" s="7" t="str">
        <f t="shared" si="41"/>
        <v/>
      </c>
      <c r="BG45" s="126" t="str">
        <f t="shared" si="41"/>
        <v/>
      </c>
    </row>
    <row r="46" spans="2:59" ht="15.95" customHeight="1">
      <c r="B46" s="43">
        <v>41</v>
      </c>
      <c r="C46" s="143"/>
      <c r="D46" s="219" t="e">
        <f>IF(C46="","",COUNTIF(C$6:C46,C46))+IF(C46=2,100)</f>
        <v>#VALUE!</v>
      </c>
      <c r="E46" s="227"/>
      <c r="F46" s="223"/>
      <c r="G46" s="147"/>
      <c r="H46" s="148"/>
      <c r="I46" s="148"/>
      <c r="J46" s="148"/>
      <c r="K46" s="148"/>
      <c r="L46" s="203"/>
      <c r="M46" s="208" t="str">
        <f t="shared" si="20"/>
        <v/>
      </c>
      <c r="N46" s="160" t="str">
        <f>IF(M46="","",COUNT(M$6:M46))</f>
        <v/>
      </c>
      <c r="O46" s="155"/>
      <c r="P46" s="148"/>
      <c r="Q46" s="148"/>
      <c r="R46" s="148"/>
      <c r="S46" s="148"/>
      <c r="T46" s="203"/>
      <c r="U46" s="208" t="str">
        <f t="shared" si="21"/>
        <v/>
      </c>
      <c r="V46" s="163" t="str">
        <f>IF(U46="","",COUNT(U$6:U46))</f>
        <v/>
      </c>
      <c r="W46" s="83">
        <v>41</v>
      </c>
      <c r="X46" s="84">
        <f t="shared" si="22"/>
        <v>0</v>
      </c>
      <c r="Y46" s="84">
        <f t="shared" si="23"/>
        <v>0</v>
      </c>
      <c r="Z46" s="84">
        <f t="shared" si="24"/>
        <v>0</v>
      </c>
      <c r="AA46" s="85">
        <f t="shared" si="25"/>
        <v>0</v>
      </c>
      <c r="AB46" s="88"/>
      <c r="AC46" s="7"/>
      <c r="AD46" s="69" t="str">
        <f t="shared" si="43"/>
        <v/>
      </c>
      <c r="AE46" s="97" t="str">
        <f t="shared" si="44"/>
        <v/>
      </c>
      <c r="AF46" s="69" t="str">
        <f t="shared" si="54"/>
        <v/>
      </c>
      <c r="AG46" s="97" t="str">
        <f t="shared" si="45"/>
        <v/>
      </c>
      <c r="AH46" s="97" t="str">
        <f t="shared" si="46"/>
        <v/>
      </c>
      <c r="AI46" s="97" t="str">
        <f t="shared" si="47"/>
        <v/>
      </c>
      <c r="AJ46" s="97" t="str">
        <f t="shared" si="55"/>
        <v/>
      </c>
      <c r="AK46" s="97" t="str">
        <f t="shared" si="56"/>
        <v/>
      </c>
      <c r="AL46" s="124" t="str">
        <f t="shared" si="57"/>
        <v/>
      </c>
      <c r="AM46" s="69" t="str">
        <f t="shared" si="48"/>
        <v/>
      </c>
      <c r="AN46" s="97" t="str">
        <f t="shared" si="49"/>
        <v/>
      </c>
      <c r="AO46" s="97" t="str">
        <f t="shared" si="50"/>
        <v/>
      </c>
      <c r="AP46" s="97" t="str">
        <f t="shared" si="51"/>
        <v/>
      </c>
      <c r="AQ46" s="97" t="str">
        <f t="shared" si="52"/>
        <v/>
      </c>
      <c r="AR46" s="97" t="str">
        <f t="shared" si="53"/>
        <v/>
      </c>
      <c r="AS46" s="126" t="str">
        <f t="shared" si="58"/>
        <v/>
      </c>
      <c r="AT46" s="88"/>
      <c r="AU46" s="7" t="str">
        <f t="shared" si="31"/>
        <v/>
      </c>
      <c r="AV46" s="7" t="str">
        <f t="shared" si="32"/>
        <v/>
      </c>
      <c r="AW46" s="7" t="str">
        <f t="shared" si="33"/>
        <v/>
      </c>
      <c r="AX46" s="7" t="str">
        <f t="shared" si="34"/>
        <v/>
      </c>
      <c r="AY46" s="7" t="str">
        <f t="shared" si="35"/>
        <v/>
      </c>
      <c r="AZ46" s="126" t="str">
        <f t="shared" si="35"/>
        <v/>
      </c>
      <c r="BA46" s="7" t="str">
        <f t="shared" si="36"/>
        <v/>
      </c>
      <c r="BB46" s="7" t="str">
        <f t="shared" si="37"/>
        <v/>
      </c>
      <c r="BC46" s="7" t="str">
        <f t="shared" si="38"/>
        <v/>
      </c>
      <c r="BD46" s="7" t="str">
        <f t="shared" si="39"/>
        <v/>
      </c>
      <c r="BE46" s="7" t="str">
        <f t="shared" si="40"/>
        <v/>
      </c>
      <c r="BF46" s="7" t="str">
        <f t="shared" si="41"/>
        <v/>
      </c>
      <c r="BG46" s="126" t="str">
        <f t="shared" si="41"/>
        <v/>
      </c>
    </row>
    <row r="47" spans="2:59" ht="15.95" customHeight="1">
      <c r="B47" s="44">
        <v>42</v>
      </c>
      <c r="C47" s="144"/>
      <c r="D47" s="216" t="e">
        <f>IF(C47="","",COUNTIF(C$6:C47,C47))+IF(C47=2,100)</f>
        <v>#VALUE!</v>
      </c>
      <c r="E47" s="228"/>
      <c r="F47" s="224" t="str">
        <f t="shared" ref="F47:F49" ca="1" si="59">IFERROR(IF(ISNUMBER(INDEX(OFFSET(番号,0,10,,),MATCH(B47,番号,0))),"",INDEX(OFFSET(番号,0,10,,),MATCH(B47,番号,0))),"")</f>
        <v/>
      </c>
      <c r="G47" s="149"/>
      <c r="H47" s="150"/>
      <c r="I47" s="150"/>
      <c r="J47" s="150"/>
      <c r="K47" s="150"/>
      <c r="L47" s="201"/>
      <c r="M47" s="209" t="str">
        <f t="shared" si="20"/>
        <v/>
      </c>
      <c r="N47" s="160" t="str">
        <f>IF(M47="","",COUNT(M$6:M47))</f>
        <v/>
      </c>
      <c r="O47" s="156"/>
      <c r="P47" s="150"/>
      <c r="Q47" s="150"/>
      <c r="R47" s="150"/>
      <c r="S47" s="150"/>
      <c r="T47" s="201"/>
      <c r="U47" s="209" t="str">
        <f t="shared" si="21"/>
        <v/>
      </c>
      <c r="V47" s="163" t="str">
        <f>IF(U47="","",COUNT(U$6:U47))</f>
        <v/>
      </c>
      <c r="W47" s="83">
        <v>42</v>
      </c>
      <c r="X47" s="84">
        <f t="shared" ref="X47:X48" si="60">(G47+I47+L47)/3</f>
        <v>0</v>
      </c>
      <c r="Y47" s="84">
        <f t="shared" ref="Y47:Y48" si="61">(H47+J47+K47)/3</f>
        <v>0</v>
      </c>
      <c r="Z47" s="84">
        <f t="shared" ref="Z47:Z48" si="62">(O47+P47+S47+T47)/4</f>
        <v>0</v>
      </c>
      <c r="AA47" s="85">
        <f t="shared" ref="AA47:AA48" si="63">(Q47+R47)/2</f>
        <v>0</v>
      </c>
      <c r="AB47" s="88"/>
      <c r="AC47" s="7"/>
      <c r="AD47" s="69" t="str">
        <f t="shared" si="43"/>
        <v/>
      </c>
      <c r="AE47" s="97" t="str">
        <f t="shared" si="44"/>
        <v/>
      </c>
      <c r="AF47" s="69" t="str">
        <f t="shared" si="54"/>
        <v/>
      </c>
      <c r="AG47" s="97" t="str">
        <f t="shared" si="45"/>
        <v/>
      </c>
      <c r="AH47" s="97" t="str">
        <f t="shared" si="46"/>
        <v/>
      </c>
      <c r="AI47" s="97" t="str">
        <f t="shared" si="47"/>
        <v/>
      </c>
      <c r="AJ47" s="97" t="str">
        <f t="shared" si="55"/>
        <v/>
      </c>
      <c r="AK47" s="97" t="str">
        <f t="shared" si="56"/>
        <v/>
      </c>
      <c r="AL47" s="124" t="str">
        <f t="shared" si="57"/>
        <v/>
      </c>
      <c r="AM47" s="69" t="str">
        <f t="shared" si="48"/>
        <v/>
      </c>
      <c r="AN47" s="97" t="str">
        <f t="shared" si="49"/>
        <v/>
      </c>
      <c r="AO47" s="97" t="str">
        <f t="shared" si="50"/>
        <v/>
      </c>
      <c r="AP47" s="97" t="str">
        <f t="shared" si="51"/>
        <v/>
      </c>
      <c r="AQ47" s="97" t="str">
        <f t="shared" si="52"/>
        <v/>
      </c>
      <c r="AR47" s="97" t="str">
        <f t="shared" si="53"/>
        <v/>
      </c>
      <c r="AS47" s="126" t="str">
        <f t="shared" si="58"/>
        <v/>
      </c>
      <c r="AT47" s="88" t="str">
        <f t="shared" si="30"/>
        <v/>
      </c>
      <c r="AU47" s="7" t="str">
        <f t="shared" si="31"/>
        <v/>
      </c>
      <c r="AV47" s="7" t="str">
        <f t="shared" si="32"/>
        <v/>
      </c>
      <c r="AW47" s="7" t="str">
        <f t="shared" si="33"/>
        <v/>
      </c>
      <c r="AX47" s="7" t="str">
        <f t="shared" si="34"/>
        <v/>
      </c>
      <c r="AY47" s="7" t="str">
        <f t="shared" si="35"/>
        <v/>
      </c>
      <c r="AZ47" s="126" t="str">
        <f t="shared" si="35"/>
        <v/>
      </c>
      <c r="BA47" s="7" t="str">
        <f t="shared" si="36"/>
        <v/>
      </c>
      <c r="BB47" s="7" t="str">
        <f t="shared" si="37"/>
        <v/>
      </c>
      <c r="BC47" s="7" t="str">
        <f t="shared" si="38"/>
        <v/>
      </c>
      <c r="BD47" s="7" t="str">
        <f t="shared" si="39"/>
        <v/>
      </c>
      <c r="BE47" s="7" t="str">
        <f t="shared" si="40"/>
        <v/>
      </c>
      <c r="BF47" s="7" t="str">
        <f t="shared" si="41"/>
        <v/>
      </c>
      <c r="BG47" s="126" t="str">
        <f t="shared" si="41"/>
        <v/>
      </c>
    </row>
    <row r="48" spans="2:59" ht="15.95" customHeight="1">
      <c r="B48" s="101">
        <v>43</v>
      </c>
      <c r="C48" s="146"/>
      <c r="D48" s="221" t="e">
        <f>IF(C48="","",COUNTIF(C$6:C48,C48))+IF(C48=2,100)</f>
        <v>#VALUE!</v>
      </c>
      <c r="E48" s="230"/>
      <c r="F48" s="226" t="str">
        <f t="shared" ca="1" si="59"/>
        <v/>
      </c>
      <c r="G48" s="153"/>
      <c r="H48" s="154"/>
      <c r="I48" s="154"/>
      <c r="J48" s="154"/>
      <c r="K48" s="154"/>
      <c r="L48" s="204"/>
      <c r="M48" s="210"/>
      <c r="N48" s="160"/>
      <c r="O48" s="157"/>
      <c r="P48" s="154"/>
      <c r="Q48" s="154"/>
      <c r="R48" s="154"/>
      <c r="S48" s="154"/>
      <c r="T48" s="204"/>
      <c r="U48" s="210"/>
      <c r="V48" s="163"/>
      <c r="W48" s="83">
        <v>43</v>
      </c>
      <c r="X48" s="98">
        <f t="shared" si="60"/>
        <v>0</v>
      </c>
      <c r="Y48" s="98">
        <f t="shared" si="61"/>
        <v>0</v>
      </c>
      <c r="Z48" s="98">
        <f t="shared" si="62"/>
        <v>0</v>
      </c>
      <c r="AA48" s="85">
        <f t="shared" si="63"/>
        <v>0</v>
      </c>
      <c r="AB48" s="88"/>
      <c r="AC48" s="7"/>
      <c r="AD48" s="69" t="str">
        <f t="shared" si="43"/>
        <v/>
      </c>
      <c r="AE48" s="97" t="str">
        <f t="shared" si="44"/>
        <v/>
      </c>
      <c r="AF48" s="69" t="str">
        <f t="shared" si="54"/>
        <v/>
      </c>
      <c r="AG48" s="97" t="str">
        <f t="shared" si="45"/>
        <v/>
      </c>
      <c r="AH48" s="97" t="str">
        <f t="shared" si="46"/>
        <v/>
      </c>
      <c r="AI48" s="97" t="str">
        <f t="shared" si="47"/>
        <v/>
      </c>
      <c r="AJ48" s="97" t="str">
        <f t="shared" si="55"/>
        <v/>
      </c>
      <c r="AK48" s="97" t="str">
        <f t="shared" si="56"/>
        <v/>
      </c>
      <c r="AL48" s="124" t="str">
        <f t="shared" si="57"/>
        <v/>
      </c>
      <c r="AM48" s="69" t="str">
        <f t="shared" si="48"/>
        <v/>
      </c>
      <c r="AN48" s="97" t="str">
        <f t="shared" si="49"/>
        <v/>
      </c>
      <c r="AO48" s="97" t="str">
        <f t="shared" si="50"/>
        <v/>
      </c>
      <c r="AP48" s="97" t="str">
        <f t="shared" si="51"/>
        <v/>
      </c>
      <c r="AQ48" s="97" t="str">
        <f t="shared" si="52"/>
        <v/>
      </c>
      <c r="AR48" s="97" t="str">
        <f t="shared" si="53"/>
        <v/>
      </c>
      <c r="AS48" s="126" t="str">
        <f t="shared" si="58"/>
        <v/>
      </c>
      <c r="AT48" s="88" t="str">
        <f t="shared" si="30"/>
        <v/>
      </c>
      <c r="AU48" s="7" t="str">
        <f t="shared" si="31"/>
        <v/>
      </c>
      <c r="AV48" s="7" t="str">
        <f t="shared" si="32"/>
        <v/>
      </c>
      <c r="AW48" s="7" t="str">
        <f t="shared" si="33"/>
        <v/>
      </c>
      <c r="AX48" s="7" t="str">
        <f t="shared" si="34"/>
        <v/>
      </c>
      <c r="AY48" s="7" t="str">
        <f t="shared" si="35"/>
        <v/>
      </c>
      <c r="AZ48" s="126" t="str">
        <f t="shared" si="35"/>
        <v/>
      </c>
      <c r="BA48" s="7" t="str">
        <f t="shared" si="36"/>
        <v/>
      </c>
      <c r="BB48" s="7" t="str">
        <f t="shared" si="37"/>
        <v/>
      </c>
      <c r="BC48" s="7" t="str">
        <f t="shared" si="38"/>
        <v/>
      </c>
      <c r="BD48" s="7" t="str">
        <f t="shared" si="39"/>
        <v/>
      </c>
      <c r="BE48" s="7" t="str">
        <f t="shared" si="40"/>
        <v/>
      </c>
      <c r="BF48" s="7" t="str">
        <f t="shared" si="41"/>
        <v/>
      </c>
      <c r="BG48" s="126" t="str">
        <f t="shared" si="41"/>
        <v/>
      </c>
    </row>
    <row r="49" spans="2:59" ht="15.95" customHeight="1" thickBot="1">
      <c r="B49" s="45">
        <v>44</v>
      </c>
      <c r="C49" s="145"/>
      <c r="D49" s="218" t="e">
        <f>IF(C49="","",COUNTIF(C$6:C49,C49))+IF(C49=2,100)</f>
        <v>#VALUE!</v>
      </c>
      <c r="E49" s="229"/>
      <c r="F49" s="225" t="str">
        <f t="shared" ca="1" si="59"/>
        <v/>
      </c>
      <c r="G49" s="151"/>
      <c r="H49" s="152"/>
      <c r="I49" s="152"/>
      <c r="J49" s="152"/>
      <c r="K49" s="152"/>
      <c r="L49" s="202"/>
      <c r="M49" s="211" t="str">
        <f t="shared" si="20"/>
        <v/>
      </c>
      <c r="N49" s="160" t="str">
        <f>IF(M49="","",COUNT(M$6:M49))</f>
        <v/>
      </c>
      <c r="O49" s="158"/>
      <c r="P49" s="152"/>
      <c r="Q49" s="152"/>
      <c r="R49" s="152"/>
      <c r="S49" s="152"/>
      <c r="T49" s="202"/>
      <c r="U49" s="211" t="str">
        <f t="shared" si="21"/>
        <v/>
      </c>
      <c r="V49" s="163" t="str">
        <f>IF(U49="","",COUNT(U$6:U49))</f>
        <v/>
      </c>
      <c r="W49" s="83">
        <v>44</v>
      </c>
      <c r="X49" s="84">
        <f t="shared" si="22"/>
        <v>0</v>
      </c>
      <c r="Y49" s="84">
        <f t="shared" si="23"/>
        <v>0</v>
      </c>
      <c r="Z49" s="84">
        <f t="shared" si="24"/>
        <v>0</v>
      </c>
      <c r="AA49" s="85">
        <f t="shared" si="25"/>
        <v>0</v>
      </c>
      <c r="AB49" s="88"/>
      <c r="AC49" s="7"/>
      <c r="AD49" s="89" t="str">
        <f t="shared" si="43"/>
        <v/>
      </c>
      <c r="AE49" s="90" t="str">
        <f t="shared" si="44"/>
        <v/>
      </c>
      <c r="AF49" s="89" t="str">
        <f t="shared" si="54"/>
        <v/>
      </c>
      <c r="AG49" s="90" t="str">
        <f t="shared" si="45"/>
        <v/>
      </c>
      <c r="AH49" s="90" t="str">
        <f t="shared" si="46"/>
        <v/>
      </c>
      <c r="AI49" s="90" t="str">
        <f t="shared" si="47"/>
        <v/>
      </c>
      <c r="AJ49" s="90" t="str">
        <f t="shared" si="55"/>
        <v/>
      </c>
      <c r="AK49" s="90" t="str">
        <f t="shared" si="56"/>
        <v/>
      </c>
      <c r="AL49" s="125" t="str">
        <f t="shared" si="57"/>
        <v/>
      </c>
      <c r="AM49" s="89" t="str">
        <f t="shared" si="48"/>
        <v/>
      </c>
      <c r="AN49" s="90" t="str">
        <f t="shared" si="49"/>
        <v/>
      </c>
      <c r="AO49" s="90" t="str">
        <f t="shared" si="50"/>
        <v/>
      </c>
      <c r="AP49" s="90" t="str">
        <f t="shared" si="51"/>
        <v/>
      </c>
      <c r="AQ49" s="90" t="str">
        <f t="shared" si="52"/>
        <v/>
      </c>
      <c r="AR49" s="90" t="str">
        <f t="shared" si="53"/>
        <v/>
      </c>
      <c r="AS49" s="127" t="str">
        <f t="shared" si="58"/>
        <v/>
      </c>
      <c r="AT49" s="86" t="str">
        <f t="shared" si="30"/>
        <v/>
      </c>
      <c r="AU49" s="94" t="str">
        <f t="shared" si="31"/>
        <v/>
      </c>
      <c r="AV49" s="94" t="str">
        <f t="shared" si="32"/>
        <v/>
      </c>
      <c r="AW49" s="94" t="str">
        <f t="shared" si="33"/>
        <v/>
      </c>
      <c r="AX49" s="94" t="str">
        <f t="shared" si="34"/>
        <v/>
      </c>
      <c r="AY49" s="94" t="str">
        <f t="shared" si="35"/>
        <v/>
      </c>
      <c r="AZ49" s="127" t="str">
        <f t="shared" si="35"/>
        <v/>
      </c>
      <c r="BA49" s="94" t="str">
        <f t="shared" si="36"/>
        <v/>
      </c>
      <c r="BB49" s="94" t="str">
        <f t="shared" si="37"/>
        <v/>
      </c>
      <c r="BC49" s="94" t="str">
        <f t="shared" si="38"/>
        <v/>
      </c>
      <c r="BD49" s="94" t="str">
        <f t="shared" si="39"/>
        <v/>
      </c>
      <c r="BE49" s="94" t="str">
        <f t="shared" si="40"/>
        <v/>
      </c>
      <c r="BF49" s="94" t="str">
        <f t="shared" si="41"/>
        <v/>
      </c>
      <c r="BG49" s="127" t="str">
        <f t="shared" si="41"/>
        <v/>
      </c>
    </row>
    <row r="50" spans="2:59" ht="14.25" thickBot="1">
      <c r="B50" s="6"/>
      <c r="C50" s="6"/>
      <c r="D50" s="232"/>
      <c r="E50" s="6"/>
      <c r="F50" s="6"/>
      <c r="G50" s="18" t="e">
        <f>AVERAGE(G6:G49)</f>
        <v>#DIV/0!</v>
      </c>
      <c r="H50" s="19" t="e">
        <f t="shared" ref="H50:L50" si="64">AVERAGE(H6:H49)</f>
        <v>#DIV/0!</v>
      </c>
      <c r="I50" s="19" t="e">
        <f t="shared" si="64"/>
        <v>#DIV/0!</v>
      </c>
      <c r="J50" s="19" t="e">
        <f t="shared" si="64"/>
        <v>#DIV/0!</v>
      </c>
      <c r="K50" s="19" t="e">
        <f t="shared" si="64"/>
        <v>#DIV/0!</v>
      </c>
      <c r="L50" s="205" t="e">
        <f t="shared" si="64"/>
        <v>#DIV/0!</v>
      </c>
      <c r="M50" s="212" t="e">
        <f>AVERAGE(M6:M49)</f>
        <v>#DIV/0!</v>
      </c>
      <c r="N50" s="161"/>
      <c r="O50" s="18" t="e">
        <f>AVERAGE(O6:O49)</f>
        <v>#DIV/0!</v>
      </c>
      <c r="P50" s="19" t="e">
        <f t="shared" ref="P50:T50" si="65">AVERAGE(P6:P49)</f>
        <v>#DIV/0!</v>
      </c>
      <c r="Q50" s="19" t="e">
        <f t="shared" si="65"/>
        <v>#DIV/0!</v>
      </c>
      <c r="R50" s="19" t="e">
        <f t="shared" si="65"/>
        <v>#DIV/0!</v>
      </c>
      <c r="S50" s="19" t="e">
        <f t="shared" si="65"/>
        <v>#DIV/0!</v>
      </c>
      <c r="T50" s="205" t="e">
        <f t="shared" si="65"/>
        <v>#DIV/0!</v>
      </c>
      <c r="U50" s="212" t="e">
        <f>AVERAGE(U6:U49)</f>
        <v>#DIV/0!</v>
      </c>
      <c r="V50" s="162"/>
      <c r="W50" s="87"/>
      <c r="X50" s="73"/>
      <c r="Y50" s="73"/>
      <c r="Z50" s="73"/>
      <c r="AA50" s="73"/>
      <c r="AB50" s="3"/>
      <c r="AC50" s="3"/>
      <c r="AD50" s="97"/>
      <c r="AE50" s="97" t="str">
        <f t="shared" si="44"/>
        <v/>
      </c>
      <c r="AF50" s="97" t="str">
        <f t="shared" si="54"/>
        <v/>
      </c>
      <c r="AG50" s="97" t="str">
        <f t="shared" si="45"/>
        <v/>
      </c>
      <c r="AH50" s="97" t="str">
        <f t="shared" si="46"/>
        <v/>
      </c>
      <c r="AI50" s="97" t="str">
        <f t="shared" si="47"/>
        <v/>
      </c>
      <c r="AJ50" s="97" t="str">
        <f t="shared" si="55"/>
        <v/>
      </c>
      <c r="AK50" s="97" t="str">
        <f t="shared" si="56"/>
        <v/>
      </c>
      <c r="AL50" s="97"/>
      <c r="AM50" s="97" t="str">
        <f t="shared" si="48"/>
        <v/>
      </c>
      <c r="AN50" s="97" t="str">
        <f t="shared" si="49"/>
        <v/>
      </c>
      <c r="AO50" s="97" t="str">
        <f t="shared" si="50"/>
        <v/>
      </c>
      <c r="AP50" s="97" t="str">
        <f t="shared" si="51"/>
        <v/>
      </c>
      <c r="AQ50" s="97" t="str">
        <f t="shared" si="52"/>
        <v/>
      </c>
      <c r="AR50" s="97" t="str">
        <f t="shared" si="53"/>
        <v/>
      </c>
      <c r="AS50" s="128"/>
      <c r="AT50" s="14" t="e">
        <f>AVERAGE(AT28:AT49)</f>
        <v>#DIV/0!</v>
      </c>
      <c r="AU50" s="14" t="e">
        <f t="shared" ref="AU50:AX50" si="66">AVERAGE(AU28:AU49)</f>
        <v>#DIV/0!</v>
      </c>
      <c r="AV50" s="14" t="e">
        <f t="shared" si="66"/>
        <v>#DIV/0!</v>
      </c>
      <c r="AW50" s="14" t="e">
        <f t="shared" si="66"/>
        <v>#DIV/0!</v>
      </c>
      <c r="AX50" s="14" t="e">
        <f t="shared" si="66"/>
        <v>#DIV/0!</v>
      </c>
      <c r="AY50" s="14" t="e">
        <f>AVERAGE(AY28:AY49)</f>
        <v>#DIV/0!</v>
      </c>
      <c r="AZ50" s="14" t="e">
        <f>AVERAGE(AT50:AY50)</f>
        <v>#DIV/0!</v>
      </c>
      <c r="BA50" s="14" t="e">
        <f t="shared" ref="BA50:BF50" si="67">AVERAGE(BA28:BA49)</f>
        <v>#DIV/0!</v>
      </c>
      <c r="BB50" s="14" t="e">
        <f t="shared" si="67"/>
        <v>#DIV/0!</v>
      </c>
      <c r="BC50" s="14" t="e">
        <f t="shared" si="67"/>
        <v>#DIV/0!</v>
      </c>
      <c r="BD50" s="14" t="e">
        <f t="shared" si="67"/>
        <v>#DIV/0!</v>
      </c>
      <c r="BE50" s="14" t="e">
        <f t="shared" si="67"/>
        <v>#DIV/0!</v>
      </c>
      <c r="BF50" s="14" t="e">
        <f t="shared" si="67"/>
        <v>#DIV/0!</v>
      </c>
      <c r="BG50" s="14" t="e">
        <f>AVERAGE(BA50:BF50)</f>
        <v>#DIV/0!</v>
      </c>
    </row>
    <row r="51" spans="2:59" ht="14.25" hidden="1" thickBot="1">
      <c r="B51" s="13"/>
      <c r="C51" s="13"/>
      <c r="D51" s="13"/>
      <c r="E51" s="13"/>
      <c r="F51" s="13"/>
      <c r="N51" s="162"/>
      <c r="V51" s="162"/>
      <c r="AB51" s="7"/>
      <c r="AC51" s="7"/>
      <c r="AD51" s="7"/>
      <c r="AE51" s="7"/>
      <c r="AF51" s="103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T51" s="17" t="e">
        <f>(AT50+AV50+AY50)/3</f>
        <v>#DIV/0!</v>
      </c>
      <c r="AU51" s="182" t="e">
        <f>(AU50+AW50+AX50)/3</f>
        <v>#DIV/0!</v>
      </c>
      <c r="AV51" s="17"/>
      <c r="AW51" s="17"/>
      <c r="AX51" s="17"/>
      <c r="AY51" s="17"/>
      <c r="AZ51" s="17"/>
      <c r="BA51" s="182" t="e">
        <f>(BA50+BB50+BE50+BF50)/4</f>
        <v>#DIV/0!</v>
      </c>
      <c r="BB51" s="182" t="e">
        <f>(BC50+BD50)/2</f>
        <v>#DIV/0!</v>
      </c>
    </row>
    <row r="52" spans="2:59" hidden="1">
      <c r="B52" s="13"/>
      <c r="C52" s="13"/>
      <c r="D52" s="13"/>
      <c r="E52" s="13"/>
      <c r="F52" s="13"/>
      <c r="G52" s="383" t="s">
        <v>6</v>
      </c>
      <c r="H52" s="8" t="s">
        <v>3</v>
      </c>
      <c r="I52" s="9">
        <f>SUM(G6:G49)+SUM(I6:I49)+SUM(L6:L49)</f>
        <v>0</v>
      </c>
      <c r="K52" s="22" t="s">
        <v>7</v>
      </c>
      <c r="L52" s="8" t="s">
        <v>3</v>
      </c>
      <c r="M52" s="9">
        <f>SUM(H6:H49)+SUM(J6:J49)+SUM(K6:K49)</f>
        <v>0</v>
      </c>
      <c r="N52" s="63"/>
      <c r="O52" s="385" t="s">
        <v>9</v>
      </c>
      <c r="P52" s="8" t="s">
        <v>3</v>
      </c>
      <c r="Q52" s="9">
        <f>SUM(O6:O49)+SUM(P6:P49)+SUM(S6:S49)+SUM(T6:T49)</f>
        <v>0</v>
      </c>
      <c r="S52" s="385" t="s">
        <v>10</v>
      </c>
      <c r="T52" s="8" t="s">
        <v>3</v>
      </c>
      <c r="U52" s="9">
        <f>SUM(Q6:Q49)+SUM(R6:R49)</f>
        <v>0</v>
      </c>
      <c r="V52" s="162"/>
    </row>
    <row r="53" spans="2:59" hidden="1">
      <c r="B53" s="13"/>
      <c r="C53" s="13"/>
      <c r="D53" s="13"/>
      <c r="E53" s="13"/>
      <c r="F53" s="13"/>
      <c r="G53" s="384"/>
      <c r="H53" s="10" t="s">
        <v>5</v>
      </c>
      <c r="I53" s="11">
        <f>COUNTIF(M6:M49,"&gt;=1")</f>
        <v>0</v>
      </c>
      <c r="K53" s="21" t="s">
        <v>8</v>
      </c>
      <c r="L53" s="10" t="s">
        <v>5</v>
      </c>
      <c r="M53" s="11">
        <f>COUNTIF(M6:M49,"&gt;=1")</f>
        <v>0</v>
      </c>
      <c r="N53" s="63"/>
      <c r="O53" s="386"/>
      <c r="P53" s="10" t="s">
        <v>5</v>
      </c>
      <c r="Q53" s="11">
        <f>COUNTIF(U6:U49,"&gt;=1")</f>
        <v>0</v>
      </c>
      <c r="S53" s="385"/>
      <c r="T53" s="10" t="s">
        <v>5</v>
      </c>
      <c r="U53" s="11">
        <f>COUNTIF(U6:U49,"&gt;=1")</f>
        <v>0</v>
      </c>
      <c r="V53" s="162"/>
    </row>
    <row r="54" spans="2:59" ht="14.25" hidden="1" thickBot="1">
      <c r="B54" s="13"/>
      <c r="C54" s="13"/>
      <c r="D54" s="13"/>
      <c r="E54" s="13"/>
      <c r="F54" s="13"/>
      <c r="H54" s="12" t="s">
        <v>4</v>
      </c>
      <c r="I54" s="23" t="e">
        <f>I52/I53/3</f>
        <v>#DIV/0!</v>
      </c>
      <c r="L54" s="12" t="s">
        <v>4</v>
      </c>
      <c r="M54" s="23" t="e">
        <f>M52/M53/3</f>
        <v>#DIV/0!</v>
      </c>
      <c r="N54" s="14"/>
      <c r="P54" s="12" t="s">
        <v>4</v>
      </c>
      <c r="Q54" s="24" t="e">
        <f>Q52/Q53/4</f>
        <v>#DIV/0!</v>
      </c>
      <c r="T54" s="12" t="s">
        <v>4</v>
      </c>
      <c r="U54" s="24" t="e">
        <f>U52/U53/2</f>
        <v>#DIV/0!</v>
      </c>
      <c r="V54" s="162"/>
    </row>
    <row r="55" spans="2:59" hidden="1">
      <c r="B55" s="2">
        <v>0</v>
      </c>
      <c r="C55" s="52" t="e">
        <f>M50</f>
        <v>#DIV/0!</v>
      </c>
      <c r="D55" s="52"/>
      <c r="E55" s="52" t="e">
        <f>U50</f>
        <v>#DIV/0!</v>
      </c>
      <c r="F55" s="52"/>
      <c r="G55">
        <f>SUM(G6:G49)</f>
        <v>0</v>
      </c>
      <c r="H55">
        <f t="shared" ref="H55:L55" si="68">SUM(H6:H49)</f>
        <v>0</v>
      </c>
      <c r="I55">
        <f>SUM(I6:I49)</f>
        <v>0</v>
      </c>
      <c r="J55">
        <f>SUM(J6:J49)</f>
        <v>0</v>
      </c>
      <c r="K55">
        <f>SUM(K6:K49)</f>
        <v>0</v>
      </c>
      <c r="L55">
        <f t="shared" si="68"/>
        <v>0</v>
      </c>
      <c r="M55">
        <f>SUM(O6:O49)</f>
        <v>0</v>
      </c>
      <c r="N55">
        <f t="shared" ref="N55:Q55" si="69">SUM(P6:P49)</f>
        <v>0</v>
      </c>
      <c r="O55">
        <f t="shared" si="69"/>
        <v>0</v>
      </c>
      <c r="P55">
        <f t="shared" si="69"/>
        <v>0</v>
      </c>
      <c r="Q55">
        <f t="shared" si="69"/>
        <v>0</v>
      </c>
      <c r="R55">
        <f>SUM(T6:T49)</f>
        <v>0</v>
      </c>
      <c r="X55"/>
      <c r="Y55" s="27" t="s">
        <v>20</v>
      </c>
      <c r="Z55" s="27" t="s">
        <v>21</v>
      </c>
      <c r="AA55" s="27" t="s">
        <v>22</v>
      </c>
      <c r="AB55" s="27" t="s">
        <v>23</v>
      </c>
    </row>
    <row r="56" spans="2:59" hidden="1">
      <c r="B56" s="2">
        <v>24</v>
      </c>
      <c r="C56" s="52" t="e">
        <f>M50</f>
        <v>#DIV/0!</v>
      </c>
      <c r="D56" s="52"/>
      <c r="E56" s="52" t="e">
        <f>U50</f>
        <v>#DIV/0!</v>
      </c>
      <c r="F56" s="52"/>
      <c r="G56">
        <f>RANK(G55,$G$55:$R$55,0)+COUNTIF(G55:$G$55,G55)-1</f>
        <v>1</v>
      </c>
      <c r="H56">
        <f>RANK(H55,$G$55:$R$55,0)+COUNTIF($G55:H$55,H55)-1</f>
        <v>2</v>
      </c>
      <c r="I56">
        <f>RANK(I55,$G$55:$R$55,0)+COUNTIF($G55:I$55,I55)-1</f>
        <v>3</v>
      </c>
      <c r="J56">
        <f>RANK(J55,$G$55:$R$55,0)+COUNTIF($G55:J$55,J55)-1</f>
        <v>4</v>
      </c>
      <c r="K56">
        <f>RANK(K55,$G$55:$R$55,0)+COUNTIF($G55:K$55,K55)-1</f>
        <v>5</v>
      </c>
      <c r="L56">
        <f>RANK(L55,$G$55:$R$55,0)+COUNTIF($G55:L$55,L55)-1</f>
        <v>6</v>
      </c>
      <c r="M56">
        <f>RANK(M55,$G$55:$R$55,0)+COUNTIF($G55:M$55,M55)-1</f>
        <v>7</v>
      </c>
      <c r="N56">
        <f>RANK(N55,$G$55:$R$55,0)+COUNTIF($G55:N$55,N55)-1</f>
        <v>8</v>
      </c>
      <c r="O56">
        <f>RANK(O55,$G$55:$R$55,0)+COUNTIF($G55:O$55,O55)-1</f>
        <v>9</v>
      </c>
      <c r="P56">
        <f>RANK(P55,$G$55:$R$55,0)+COUNTIF($G55:P$55,P55)-1</f>
        <v>10</v>
      </c>
      <c r="Q56">
        <f>RANK(Q55,$G$55:$R$55,0)+COUNTIF($G55:Q$55,Q55)-1</f>
        <v>11</v>
      </c>
      <c r="R56">
        <f>RANK(R55,$G$55:$R$55,0)+COUNTIF($G55:R$55,R55)-1</f>
        <v>12</v>
      </c>
      <c r="X56" s="25" t="s">
        <v>18</v>
      </c>
      <c r="Y56" s="26" t="e">
        <f>I54</f>
        <v>#DIV/0!</v>
      </c>
      <c r="Z56" s="26" t="e">
        <f>M54</f>
        <v>#DIV/0!</v>
      </c>
      <c r="AA56" s="26" t="e">
        <f>Q54</f>
        <v>#DIV/0!</v>
      </c>
      <c r="AB56" s="26" t="e">
        <f>U54</f>
        <v>#DIV/0!</v>
      </c>
    </row>
    <row r="57" spans="2:59" hidden="1">
      <c r="B57" s="53" t="s">
        <v>43</v>
      </c>
      <c r="C57" s="53" t="s">
        <v>44</v>
      </c>
      <c r="D57" s="53"/>
      <c r="G57" s="49" t="str">
        <f>G4</f>
        <v>自分のことが好きだ</v>
      </c>
      <c r="H57" s="49" t="str">
        <f t="shared" ref="H57:L57" si="70">H4</f>
        <v>自分の良いところを生かすことができる</v>
      </c>
      <c r="I57" s="49" t="str">
        <f t="shared" si="70"/>
        <v>今の自分に満足だ</v>
      </c>
      <c r="J57" s="49" t="str">
        <f t="shared" si="70"/>
        <v>自分の中にはいろいろな可能性がある</v>
      </c>
      <c r="K57" s="49" t="str">
        <f t="shared" si="70"/>
        <v>自分の苦手なことを生かすことができる</v>
      </c>
      <c r="L57" s="49" t="str">
        <f t="shared" si="70"/>
        <v>自分のことが大切だ</v>
      </c>
      <c r="M57" s="49" t="str">
        <f>O4</f>
        <v>友達を信頼している</v>
      </c>
      <c r="N57" s="49" t="str">
        <f t="shared" ref="N57:R57" si="71">P4</f>
        <v>友達の意見を素直に聞くことができる</v>
      </c>
      <c r="O57" s="49" t="str">
        <f t="shared" si="71"/>
        <v>友達の役に立っていると思う</v>
      </c>
      <c r="P57" s="49" t="str">
        <f t="shared" si="71"/>
        <v>友達から信頼されていると思う</v>
      </c>
      <c r="Q57" s="49" t="str">
        <f t="shared" si="71"/>
        <v>友達と一緒にいると安心できる</v>
      </c>
      <c r="R57" s="49" t="str">
        <f t="shared" si="71"/>
        <v>友達に支えられていると思う</v>
      </c>
      <c r="X57" s="25" t="s">
        <v>19</v>
      </c>
      <c r="Y57" s="25" t="e">
        <f>#REF!</f>
        <v>#REF!</v>
      </c>
      <c r="Z57" s="25" t="e">
        <f>#REF!</f>
        <v>#REF!</v>
      </c>
      <c r="AA57" s="25" t="e">
        <f>#REF!</f>
        <v>#REF!</v>
      </c>
      <c r="AB57" s="25" t="e">
        <f>#REF!</f>
        <v>#REF!</v>
      </c>
    </row>
    <row r="58" spans="2:59" hidden="1">
      <c r="B58" s="52" t="e">
        <f>実践前後の変容!$B$10</f>
        <v>#DIV/0!</v>
      </c>
      <c r="C58" s="54" t="e">
        <f>実践前後の変容!$B$5</f>
        <v>#DIV/0!</v>
      </c>
      <c r="D58" s="54"/>
      <c r="G58">
        <f>G55</f>
        <v>0</v>
      </c>
      <c r="H58">
        <f t="shared" ref="H58:R58" si="72">H55</f>
        <v>0</v>
      </c>
      <c r="I58">
        <f t="shared" si="72"/>
        <v>0</v>
      </c>
      <c r="J58">
        <f t="shared" si="72"/>
        <v>0</v>
      </c>
      <c r="K58">
        <f t="shared" si="72"/>
        <v>0</v>
      </c>
      <c r="L58">
        <f t="shared" si="72"/>
        <v>0</v>
      </c>
      <c r="M58">
        <f t="shared" si="72"/>
        <v>0</v>
      </c>
      <c r="N58">
        <f t="shared" si="72"/>
        <v>0</v>
      </c>
      <c r="O58">
        <f t="shared" si="72"/>
        <v>0</v>
      </c>
      <c r="P58">
        <f t="shared" si="72"/>
        <v>0</v>
      </c>
      <c r="Q58">
        <f t="shared" si="72"/>
        <v>0</v>
      </c>
      <c r="R58">
        <f t="shared" si="72"/>
        <v>0</v>
      </c>
    </row>
    <row r="59" spans="2:59" hidden="1">
      <c r="G59">
        <f>RANK(G58,$G$58:$R$58,1)+COUNTIF($G58:G58,G58)-1</f>
        <v>1</v>
      </c>
      <c r="H59">
        <f>RANK(H58,$G$58:$R$58,1)+COUNTIF($G58:H58,H58)-1</f>
        <v>2</v>
      </c>
      <c r="I59">
        <f>RANK(I58,$G$58:$R$58,1)+COUNTIF($G58:I58,I58)-1</f>
        <v>3</v>
      </c>
      <c r="J59">
        <f>RANK(J58,$G$58:$R$58,1)+COUNTIF($G58:J58,J58)-1</f>
        <v>4</v>
      </c>
      <c r="K59">
        <f>RANK(K58,$G$58:$R$58,1)+COUNTIF($G58:K58,K58)-1</f>
        <v>5</v>
      </c>
      <c r="L59">
        <f>RANK(L58,$G$58:$R$58,1)+COUNTIF($G58:L58,L58)-1</f>
        <v>6</v>
      </c>
      <c r="M59">
        <f>RANK(M58,$G$58:$R$58,1)+COUNTIF($G58:M58,M58)-1</f>
        <v>7</v>
      </c>
      <c r="N59">
        <f>RANK(N58,$G$58:$R$58,1)+COUNTIF($G58:N58,N58)-1</f>
        <v>8</v>
      </c>
      <c r="O59">
        <f>RANK(O58,$G$58:$R$58,1)+COUNTIF($G58:O58,O58)-1</f>
        <v>9</v>
      </c>
      <c r="P59">
        <f>RANK(P58,$G$58:$R$58,1)+COUNTIF($G58:P58,P58)-1</f>
        <v>10</v>
      </c>
      <c r="Q59">
        <f>RANK(Q58,$G$58:$R$58,1)+COUNTIF($G58:Q58,Q58)-1</f>
        <v>11</v>
      </c>
      <c r="R59">
        <f>RANK(R58,$G$58:$R$58,1)+COUNTIF($G58:R58,R58)-1</f>
        <v>12</v>
      </c>
    </row>
    <row r="60" spans="2:59" hidden="1">
      <c r="G60" s="49" t="str">
        <f>G4</f>
        <v>自分のことが好きだ</v>
      </c>
      <c r="H60" s="49" t="str">
        <f t="shared" ref="H60:L60" si="73">H4</f>
        <v>自分の良いところを生かすことができる</v>
      </c>
      <c r="I60" s="49" t="str">
        <f t="shared" si="73"/>
        <v>今の自分に満足だ</v>
      </c>
      <c r="J60" s="49" t="str">
        <f t="shared" si="73"/>
        <v>自分の中にはいろいろな可能性がある</v>
      </c>
      <c r="K60" s="49" t="str">
        <f t="shared" si="73"/>
        <v>自分の苦手なことを生かすことができる</v>
      </c>
      <c r="L60" s="49" t="str">
        <f t="shared" si="73"/>
        <v>自分のことが大切だ</v>
      </c>
      <c r="M60" s="49" t="str">
        <f>O4</f>
        <v>友達を信頼している</v>
      </c>
      <c r="N60" s="49" t="str">
        <f t="shared" ref="N60:R60" si="74">P4</f>
        <v>友達の意見を素直に聞くことができる</v>
      </c>
      <c r="O60" s="49" t="str">
        <f t="shared" si="74"/>
        <v>友達の役に立っていると思う</v>
      </c>
      <c r="P60" s="49" t="str">
        <f t="shared" si="74"/>
        <v>友達から信頼されていると思う</v>
      </c>
      <c r="Q60" s="49" t="str">
        <f t="shared" si="74"/>
        <v>友達と一緒にいると安心できる</v>
      </c>
      <c r="R60" s="49" t="str">
        <f t="shared" si="74"/>
        <v>友達に支えられていると思う</v>
      </c>
    </row>
    <row r="61" spans="2:59" hidden="1">
      <c r="G61">
        <f>G55</f>
        <v>0</v>
      </c>
      <c r="H61">
        <f t="shared" ref="H61:R61" si="75">H55</f>
        <v>0</v>
      </c>
      <c r="I61">
        <f t="shared" si="75"/>
        <v>0</v>
      </c>
      <c r="J61">
        <f t="shared" si="75"/>
        <v>0</v>
      </c>
      <c r="K61">
        <f t="shared" si="75"/>
        <v>0</v>
      </c>
      <c r="L61">
        <f t="shared" si="75"/>
        <v>0</v>
      </c>
      <c r="M61">
        <f t="shared" si="75"/>
        <v>0</v>
      </c>
      <c r="N61">
        <f t="shared" si="75"/>
        <v>0</v>
      </c>
      <c r="O61">
        <f t="shared" si="75"/>
        <v>0</v>
      </c>
      <c r="P61">
        <f t="shared" si="75"/>
        <v>0</v>
      </c>
      <c r="Q61">
        <f t="shared" si="75"/>
        <v>0</v>
      </c>
      <c r="R61">
        <f t="shared" si="75"/>
        <v>0</v>
      </c>
    </row>
    <row r="62" spans="2:59" hidden="1">
      <c r="B62" s="53">
        <v>6</v>
      </c>
      <c r="C62" s="54" t="e">
        <f>$M$50</f>
        <v>#DIV/0!</v>
      </c>
      <c r="D62" s="54"/>
      <c r="E62" s="54" t="e">
        <f>$U$50</f>
        <v>#DIV/0!</v>
      </c>
      <c r="F62" s="52"/>
      <c r="O62" s="138"/>
      <c r="T62" s="137"/>
      <c r="W62" s="1"/>
      <c r="Y62" s="1"/>
      <c r="Z62" s="1"/>
      <c r="AA62" s="1"/>
      <c r="AB62" s="1"/>
      <c r="AC62" s="1"/>
      <c r="AD62" s="1"/>
      <c r="AE62" s="1"/>
      <c r="AF62" s="1"/>
    </row>
    <row r="63" spans="2:59" hidden="1">
      <c r="B63" s="53">
        <v>8</v>
      </c>
      <c r="C63" s="54" t="e">
        <f t="shared" ref="C63:C86" si="76">$M$50</f>
        <v>#DIV/0!</v>
      </c>
      <c r="D63" s="54"/>
      <c r="E63" s="54" t="e">
        <f t="shared" ref="E63:E86" si="77">$U$50</f>
        <v>#DIV/0!</v>
      </c>
      <c r="F63" s="52"/>
      <c r="O63" s="138"/>
      <c r="T63" s="137"/>
      <c r="W63" s="1"/>
      <c r="Y63" s="1"/>
      <c r="Z63" s="1"/>
      <c r="AA63" s="1"/>
      <c r="AB63" s="1"/>
      <c r="AC63" s="1"/>
      <c r="AD63" s="1"/>
      <c r="AE63" s="1"/>
      <c r="AF63" s="1"/>
    </row>
    <row r="64" spans="2:59" hidden="1">
      <c r="B64" s="53">
        <f t="shared" ref="B64:B67" si="78">B63+4</f>
        <v>12</v>
      </c>
      <c r="C64" s="54" t="e">
        <f t="shared" si="76"/>
        <v>#DIV/0!</v>
      </c>
      <c r="D64" s="54"/>
      <c r="E64" s="54" t="e">
        <f t="shared" si="77"/>
        <v>#DIV/0!</v>
      </c>
      <c r="F64" s="52"/>
      <c r="O64" s="138"/>
      <c r="T64" s="137"/>
      <c r="W64" s="1"/>
      <c r="X64"/>
    </row>
    <row r="65" spans="2:24" hidden="1">
      <c r="B65" s="53">
        <f t="shared" si="78"/>
        <v>16</v>
      </c>
      <c r="C65" s="54" t="e">
        <f t="shared" si="76"/>
        <v>#DIV/0!</v>
      </c>
      <c r="D65" s="54"/>
      <c r="E65" s="54" t="e">
        <f t="shared" si="77"/>
        <v>#DIV/0!</v>
      </c>
      <c r="F65" s="52"/>
      <c r="O65" s="138"/>
      <c r="T65" s="137"/>
      <c r="W65" s="1"/>
      <c r="X65"/>
    </row>
    <row r="66" spans="2:24" hidden="1">
      <c r="B66" s="53">
        <f t="shared" si="78"/>
        <v>20</v>
      </c>
      <c r="C66" s="54" t="e">
        <f t="shared" si="76"/>
        <v>#DIV/0!</v>
      </c>
      <c r="D66" s="54"/>
      <c r="E66" s="54" t="e">
        <f t="shared" si="77"/>
        <v>#DIV/0!</v>
      </c>
      <c r="F66" s="52"/>
      <c r="O66" s="138"/>
      <c r="T66" s="137"/>
      <c r="W66" s="1"/>
      <c r="X66"/>
    </row>
    <row r="67" spans="2:24" hidden="1">
      <c r="B67" s="53">
        <f t="shared" si="78"/>
        <v>24</v>
      </c>
      <c r="C67" s="54" t="e">
        <f t="shared" si="76"/>
        <v>#DIV/0!</v>
      </c>
      <c r="D67" s="54"/>
      <c r="E67" s="54" t="e">
        <f t="shared" si="77"/>
        <v>#DIV/0!</v>
      </c>
      <c r="F67" s="52"/>
      <c r="O67" s="138"/>
      <c r="T67" s="137"/>
      <c r="W67" s="1"/>
      <c r="X67"/>
    </row>
    <row r="68" spans="2:24" hidden="1">
      <c r="B68" s="53"/>
      <c r="C68" s="54" t="e">
        <f t="shared" si="76"/>
        <v>#DIV/0!</v>
      </c>
      <c r="D68" s="54"/>
      <c r="E68" s="54" t="e">
        <f t="shared" si="77"/>
        <v>#DIV/0!</v>
      </c>
      <c r="F68" s="52"/>
      <c r="O68" s="138"/>
      <c r="T68" s="137"/>
      <c r="W68" s="1"/>
      <c r="X68"/>
    </row>
    <row r="69" spans="2:24" hidden="1">
      <c r="B69" s="53"/>
      <c r="C69" s="54" t="e">
        <f t="shared" si="76"/>
        <v>#DIV/0!</v>
      </c>
      <c r="D69" s="54"/>
      <c r="E69" s="54" t="e">
        <f t="shared" si="77"/>
        <v>#DIV/0!</v>
      </c>
      <c r="F69" s="52"/>
      <c r="O69" s="138"/>
      <c r="T69" s="137"/>
      <c r="W69" s="1"/>
      <c r="X69"/>
    </row>
    <row r="70" spans="2:24" hidden="1">
      <c r="B70" s="53"/>
      <c r="C70" s="54" t="e">
        <f t="shared" si="76"/>
        <v>#DIV/0!</v>
      </c>
      <c r="D70" s="54"/>
      <c r="E70" s="54" t="e">
        <f t="shared" si="77"/>
        <v>#DIV/0!</v>
      </c>
      <c r="F70" s="52"/>
      <c r="O70" s="138"/>
      <c r="T70" s="137"/>
      <c r="W70" s="1"/>
      <c r="X70"/>
    </row>
    <row r="71" spans="2:24" hidden="1">
      <c r="B71" s="53"/>
      <c r="C71" s="54" t="e">
        <f t="shared" si="76"/>
        <v>#DIV/0!</v>
      </c>
      <c r="D71" s="54"/>
      <c r="E71" s="54" t="e">
        <f t="shared" si="77"/>
        <v>#DIV/0!</v>
      </c>
      <c r="F71" s="52"/>
      <c r="O71" s="138"/>
      <c r="T71" s="137"/>
      <c r="W71" s="1"/>
      <c r="X71"/>
    </row>
    <row r="72" spans="2:24" hidden="1">
      <c r="B72" s="53"/>
      <c r="C72" s="54" t="e">
        <f t="shared" si="76"/>
        <v>#DIV/0!</v>
      </c>
      <c r="D72" s="54"/>
      <c r="E72" s="54" t="e">
        <f t="shared" si="77"/>
        <v>#DIV/0!</v>
      </c>
      <c r="F72" s="52"/>
      <c r="O72" s="138"/>
      <c r="T72" s="137"/>
      <c r="W72" s="1"/>
      <c r="X72"/>
    </row>
    <row r="73" spans="2:24" hidden="1">
      <c r="B73" s="53"/>
      <c r="C73" s="54" t="e">
        <f t="shared" si="76"/>
        <v>#DIV/0!</v>
      </c>
      <c r="D73" s="54"/>
      <c r="E73" s="54" t="e">
        <f t="shared" si="77"/>
        <v>#DIV/0!</v>
      </c>
      <c r="F73" s="52"/>
      <c r="O73" s="138"/>
      <c r="T73" s="137"/>
      <c r="W73" s="1"/>
      <c r="X73"/>
    </row>
    <row r="74" spans="2:24" hidden="1">
      <c r="B74" s="53"/>
      <c r="C74" s="54" t="e">
        <f t="shared" si="76"/>
        <v>#DIV/0!</v>
      </c>
      <c r="D74" s="54"/>
      <c r="E74" s="54" t="e">
        <f t="shared" si="77"/>
        <v>#DIV/0!</v>
      </c>
      <c r="F74" s="52"/>
      <c r="O74" s="138"/>
      <c r="T74" s="137"/>
      <c r="W74" s="1"/>
      <c r="X74"/>
    </row>
    <row r="75" spans="2:24" hidden="1">
      <c r="B75" s="53"/>
      <c r="C75" s="54" t="e">
        <f t="shared" si="76"/>
        <v>#DIV/0!</v>
      </c>
      <c r="D75" s="54"/>
      <c r="E75" s="54" t="e">
        <f t="shared" si="77"/>
        <v>#DIV/0!</v>
      </c>
      <c r="F75" s="52"/>
      <c r="O75" s="138"/>
      <c r="T75" s="137"/>
      <c r="W75" s="1"/>
      <c r="X75"/>
    </row>
    <row r="76" spans="2:24" hidden="1">
      <c r="B76" s="53"/>
      <c r="C76" s="54" t="e">
        <f t="shared" si="76"/>
        <v>#DIV/0!</v>
      </c>
      <c r="D76" s="54"/>
      <c r="E76" s="54" t="e">
        <f t="shared" si="77"/>
        <v>#DIV/0!</v>
      </c>
      <c r="F76" s="52"/>
      <c r="O76" s="138"/>
      <c r="T76" s="137"/>
      <c r="W76" s="1"/>
      <c r="X76"/>
    </row>
    <row r="77" spans="2:24" hidden="1">
      <c r="B77" s="53"/>
      <c r="C77" s="54" t="e">
        <f t="shared" si="76"/>
        <v>#DIV/0!</v>
      </c>
      <c r="D77" s="54"/>
      <c r="E77" s="54" t="e">
        <f t="shared" si="77"/>
        <v>#DIV/0!</v>
      </c>
      <c r="F77" s="52"/>
      <c r="O77" s="138"/>
      <c r="T77" s="137"/>
      <c r="W77" s="1"/>
      <c r="X77"/>
    </row>
    <row r="78" spans="2:24" hidden="1">
      <c r="B78" s="53"/>
      <c r="C78" s="54" t="e">
        <f t="shared" si="76"/>
        <v>#DIV/0!</v>
      </c>
      <c r="D78" s="54"/>
      <c r="E78" s="54" t="e">
        <f t="shared" si="77"/>
        <v>#DIV/0!</v>
      </c>
      <c r="F78" s="52"/>
      <c r="O78" s="138"/>
      <c r="T78" s="137"/>
      <c r="W78" s="1"/>
      <c r="X78"/>
    </row>
    <row r="79" spans="2:24" hidden="1">
      <c r="B79" s="53"/>
      <c r="C79" s="54" t="e">
        <f t="shared" si="76"/>
        <v>#DIV/0!</v>
      </c>
      <c r="D79" s="54"/>
      <c r="E79" s="54" t="e">
        <f t="shared" si="77"/>
        <v>#DIV/0!</v>
      </c>
      <c r="F79" s="52"/>
      <c r="O79" s="138"/>
      <c r="T79" s="137"/>
      <c r="W79" s="1"/>
      <c r="X79"/>
    </row>
    <row r="80" spans="2:24" hidden="1">
      <c r="B80" s="53"/>
      <c r="C80" s="54" t="e">
        <f t="shared" si="76"/>
        <v>#DIV/0!</v>
      </c>
      <c r="D80" s="54"/>
      <c r="E80" s="54" t="e">
        <f t="shared" si="77"/>
        <v>#DIV/0!</v>
      </c>
      <c r="F80" s="52"/>
      <c r="O80" s="138"/>
      <c r="T80" s="137"/>
      <c r="W80" s="1"/>
      <c r="X80"/>
    </row>
    <row r="81" spans="2:24" hidden="1">
      <c r="B81" s="53"/>
      <c r="C81" s="54" t="e">
        <f t="shared" si="76"/>
        <v>#DIV/0!</v>
      </c>
      <c r="D81" s="54"/>
      <c r="E81" s="54" t="e">
        <f t="shared" si="77"/>
        <v>#DIV/0!</v>
      </c>
      <c r="F81" s="52"/>
      <c r="O81" s="138"/>
      <c r="T81" s="137"/>
      <c r="W81" s="1"/>
      <c r="X81"/>
    </row>
    <row r="82" spans="2:24" hidden="1">
      <c r="B82" s="53"/>
      <c r="C82" s="54" t="e">
        <f t="shared" si="76"/>
        <v>#DIV/0!</v>
      </c>
      <c r="D82" s="54"/>
      <c r="E82" s="54" t="e">
        <f t="shared" si="77"/>
        <v>#DIV/0!</v>
      </c>
      <c r="F82" s="52"/>
      <c r="O82" s="138"/>
      <c r="T82" s="137"/>
      <c r="W82" s="1"/>
      <c r="X82"/>
    </row>
    <row r="83" spans="2:24" hidden="1">
      <c r="B83" s="53"/>
      <c r="C83" s="54" t="e">
        <f t="shared" si="76"/>
        <v>#DIV/0!</v>
      </c>
      <c r="D83" s="54"/>
      <c r="E83" s="54" t="e">
        <f t="shared" si="77"/>
        <v>#DIV/0!</v>
      </c>
      <c r="F83" s="52"/>
      <c r="O83" s="138"/>
      <c r="T83" s="137"/>
      <c r="W83" s="1"/>
      <c r="X83"/>
    </row>
    <row r="84" spans="2:24" hidden="1">
      <c r="B84" s="53"/>
      <c r="C84" s="54" t="e">
        <f t="shared" si="76"/>
        <v>#DIV/0!</v>
      </c>
      <c r="D84" s="54"/>
      <c r="E84" s="54" t="e">
        <f t="shared" si="77"/>
        <v>#DIV/0!</v>
      </c>
      <c r="F84" s="52"/>
      <c r="O84" s="138"/>
      <c r="T84" s="137"/>
      <c r="W84" s="1"/>
      <c r="X84"/>
    </row>
    <row r="85" spans="2:24" hidden="1">
      <c r="B85" s="53"/>
      <c r="C85" s="54" t="e">
        <f t="shared" si="76"/>
        <v>#DIV/0!</v>
      </c>
      <c r="D85" s="54"/>
      <c r="E85" s="54" t="e">
        <f t="shared" si="77"/>
        <v>#DIV/0!</v>
      </c>
      <c r="F85" s="52"/>
      <c r="O85" s="138"/>
      <c r="T85" s="137"/>
      <c r="W85" s="1"/>
      <c r="X85"/>
    </row>
    <row r="86" spans="2:24" hidden="1">
      <c r="B86" s="53"/>
      <c r="C86" s="54" t="e">
        <f t="shared" si="76"/>
        <v>#DIV/0!</v>
      </c>
      <c r="D86" s="54"/>
      <c r="E86" s="54" t="e">
        <f t="shared" si="77"/>
        <v>#DIV/0!</v>
      </c>
      <c r="F86" s="52"/>
      <c r="O86" s="138"/>
      <c r="T86" s="137"/>
      <c r="W86" s="1"/>
      <c r="X86"/>
    </row>
    <row r="87" spans="2:24">
      <c r="B87" s="53"/>
      <c r="C87" s="53"/>
      <c r="D87" s="53"/>
      <c r="E87" s="53"/>
      <c r="O87" s="138"/>
      <c r="T87" s="137"/>
      <c r="W87" s="1"/>
      <c r="X87"/>
    </row>
    <row r="88" spans="2:24">
      <c r="B88" s="53"/>
      <c r="C88" s="53"/>
      <c r="D88" s="53"/>
      <c r="E88" s="53"/>
      <c r="O88" s="138"/>
      <c r="T88" s="137"/>
      <c r="W88" s="1"/>
      <c r="X88"/>
    </row>
    <row r="89" spans="2:24">
      <c r="B89" s="53"/>
      <c r="C89" s="53"/>
      <c r="D89" s="53"/>
      <c r="E89" s="53"/>
      <c r="O89" s="138"/>
      <c r="T89" s="137"/>
      <c r="W89" s="1"/>
      <c r="X89"/>
    </row>
    <row r="90" spans="2:24">
      <c r="B90" s="53"/>
      <c r="C90" s="53"/>
      <c r="D90" s="53"/>
      <c r="E90" s="53"/>
      <c r="O90" s="138"/>
      <c r="T90" s="137"/>
      <c r="W90" s="1"/>
      <c r="X90"/>
    </row>
    <row r="91" spans="2:24">
      <c r="B91" s="53"/>
      <c r="C91" s="53"/>
      <c r="D91" s="53"/>
      <c r="E91" s="53"/>
      <c r="O91" s="138"/>
      <c r="T91" s="137"/>
      <c r="W91" s="1"/>
      <c r="X91"/>
    </row>
    <row r="92" spans="2:24">
      <c r="B92" s="53"/>
      <c r="C92" s="53"/>
      <c r="D92" s="53"/>
      <c r="E92" s="53"/>
      <c r="O92" s="138"/>
      <c r="T92" s="137"/>
      <c r="W92" s="1"/>
      <c r="X92"/>
    </row>
    <row r="93" spans="2:24">
      <c r="B93" s="53"/>
      <c r="C93" s="53"/>
      <c r="D93" s="53"/>
      <c r="E93" s="53"/>
      <c r="O93" s="138"/>
      <c r="T93" s="137"/>
      <c r="W93" s="1"/>
      <c r="X93"/>
    </row>
    <row r="94" spans="2:24">
      <c r="B94" s="53"/>
      <c r="C94" s="53"/>
      <c r="D94" s="53"/>
      <c r="E94" s="53"/>
      <c r="O94" s="138"/>
      <c r="T94" s="137"/>
      <c r="W94" s="1"/>
      <c r="X94"/>
    </row>
    <row r="95" spans="2:24">
      <c r="B95" s="53"/>
      <c r="C95" s="53"/>
      <c r="D95" s="53"/>
      <c r="E95" s="53"/>
      <c r="O95" s="138"/>
      <c r="T95" s="137"/>
      <c r="W95" s="1"/>
      <c r="X95"/>
    </row>
    <row r="96" spans="2:24">
      <c r="B96" s="53"/>
      <c r="C96" s="53"/>
      <c r="D96" s="53"/>
      <c r="E96" s="53"/>
      <c r="O96" s="138"/>
      <c r="T96" s="137"/>
      <c r="W96" s="1"/>
      <c r="X96"/>
    </row>
    <row r="97" spans="2:24">
      <c r="B97" s="53"/>
      <c r="C97" s="53"/>
      <c r="D97" s="53"/>
      <c r="E97" s="53"/>
      <c r="O97" s="138"/>
      <c r="T97" s="137"/>
      <c r="W97" s="1"/>
      <c r="X97"/>
    </row>
    <row r="98" spans="2:24">
      <c r="B98" s="53"/>
      <c r="C98" s="53"/>
      <c r="D98" s="53"/>
      <c r="E98" s="53"/>
      <c r="O98" s="138"/>
      <c r="T98" s="137"/>
      <c r="W98" s="1"/>
      <c r="X98"/>
    </row>
    <row r="99" spans="2:24">
      <c r="B99" s="53"/>
      <c r="C99" s="53"/>
      <c r="D99" s="53"/>
      <c r="E99" s="53"/>
      <c r="O99" s="138"/>
      <c r="T99" s="137"/>
      <c r="W99" s="1"/>
      <c r="X99"/>
    </row>
    <row r="100" spans="2:24">
      <c r="B100" s="53"/>
      <c r="C100" s="53"/>
      <c r="D100" s="53"/>
      <c r="E100" s="53"/>
      <c r="O100" s="138"/>
      <c r="T100" s="137"/>
      <c r="W100" s="1"/>
      <c r="X100"/>
    </row>
    <row r="101" spans="2:24">
      <c r="B101" s="53"/>
      <c r="C101" s="53"/>
      <c r="D101" s="53"/>
      <c r="E101" s="53"/>
      <c r="O101" s="138"/>
      <c r="T101" s="137"/>
      <c r="W101" s="1"/>
      <c r="X101"/>
    </row>
    <row r="102" spans="2:24">
      <c r="B102" s="53"/>
      <c r="C102" s="53"/>
      <c r="D102" s="53"/>
      <c r="E102" s="53"/>
      <c r="O102" s="138"/>
      <c r="T102" s="137"/>
      <c r="W102" s="1"/>
      <c r="X102"/>
    </row>
    <row r="103" spans="2:24">
      <c r="B103" s="53"/>
      <c r="C103" s="53"/>
      <c r="D103" s="53"/>
      <c r="E103" s="53"/>
      <c r="O103" s="138"/>
      <c r="T103" s="137"/>
      <c r="W103" s="1"/>
      <c r="X103"/>
    </row>
    <row r="104" spans="2:24">
      <c r="B104" s="53"/>
      <c r="C104" s="53"/>
      <c r="D104" s="53"/>
      <c r="E104" s="53"/>
      <c r="O104" s="138"/>
      <c r="T104" s="137"/>
      <c r="W104" s="1"/>
      <c r="X104"/>
    </row>
  </sheetData>
  <sheetProtection algorithmName="SHA-512" hashValue="FrJDuJzqSNxkb2jNuk0Y7es70Vhmm8DNxfogI564JPaHZNLGo7ksJ9YIUt+CDSJphztZWNXi25CMTL1u2vvA1Q==" saltValue="QRxCGXc8jwyzGyWpZC0lWg==" spinCount="100000" sheet="1" objects="1" scenarios="1" selectLockedCells="1"/>
  <mergeCells count="21">
    <mergeCell ref="C1:G1"/>
    <mergeCell ref="H1:I1"/>
    <mergeCell ref="G4:G5"/>
    <mergeCell ref="H4:H5"/>
    <mergeCell ref="T4:T5"/>
    <mergeCell ref="S4:S5"/>
    <mergeCell ref="R4:R5"/>
    <mergeCell ref="Q4:Q5"/>
    <mergeCell ref="P4:P5"/>
    <mergeCell ref="O4:O5"/>
    <mergeCell ref="L4:L5"/>
    <mergeCell ref="K4:K5"/>
    <mergeCell ref="J4:J5"/>
    <mergeCell ref="I4:I5"/>
    <mergeCell ref="B4:E4"/>
    <mergeCell ref="A1:B1"/>
    <mergeCell ref="G52:G53"/>
    <mergeCell ref="O52:O53"/>
    <mergeCell ref="S52:S53"/>
    <mergeCell ref="G2:L2"/>
    <mergeCell ref="O2:T2"/>
  </mergeCells>
  <phoneticPr fontId="1"/>
  <conditionalFormatting sqref="C7:E49 C6 E6 G44:L49">
    <cfRule type="cellIs" dxfId="21" priority="6" operator="equal">
      <formula>""</formula>
    </cfRule>
  </conditionalFormatting>
  <conditionalFormatting sqref="C1:G1 J1 L1 O1 Q1">
    <cfRule type="cellIs" dxfId="20" priority="5" operator="equal">
      <formula>""</formula>
    </cfRule>
  </conditionalFormatting>
  <conditionalFormatting sqref="O45:T49 W6:W7">
    <cfRule type="cellIs" dxfId="19" priority="4" operator="equal">
      <formula>""</formula>
    </cfRule>
  </conditionalFormatting>
  <conditionalFormatting sqref="H1:I1">
    <cfRule type="containsText" dxfId="18" priority="3" operator="containsText" text="選択してください">
      <formula>NOT(ISERROR(SEARCH("選択してください",H1)))</formula>
    </cfRule>
  </conditionalFormatting>
  <conditionalFormatting sqref="G6:L43">
    <cfRule type="cellIs" dxfId="17" priority="2" operator="equal">
      <formula>""</formula>
    </cfRule>
  </conditionalFormatting>
  <conditionalFormatting sqref="O6:T44">
    <cfRule type="cellIs" dxfId="16" priority="1" operator="equal">
      <formula>""</formula>
    </cfRule>
  </conditionalFormatting>
  <dataValidations count="2">
    <dataValidation type="list" allowBlank="1" showInputMessage="1" showErrorMessage="1" sqref="H1:I1" xr:uid="{00000000-0002-0000-0200-000000000000}">
      <formula1>"選択してください,小学校,中学校,高等学校"</formula1>
    </dataValidation>
    <dataValidation type="whole" errorStyle="warning" allowBlank="1" showInputMessage="1" showErrorMessage="1" error="1～4を入力してください" sqref="G8 G6:L49 O6:T49" xr:uid="{00000000-0002-0000-0200-000001000000}">
      <formula1>1</formula1>
      <formula2>4</formula2>
    </dataValidation>
  </dataValidations>
  <pageMargins left="0.7" right="0.7" top="0.75" bottom="0.75" header="0.3" footer="0.3"/>
  <pageSetup paperSize="9" scale="76" orientation="portrait" horizontalDpi="75" verticalDpi="75" r:id="rId1"/>
  <headerFooter alignWithMargins="0">
    <oddHeader>&amp;R平成30年度　佐賀県教育センター　小・中・高等学校教育相談</oddHeader>
    <oddFooter>&amp;C&amp;16実践前入力</oddFooter>
  </headerFooter>
  <ignoredErrors>
    <ignoredError sqref="M7 M49 M9:M4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F43"/>
  <sheetViews>
    <sheetView view="pageBreakPreview" zoomScale="80" zoomScaleNormal="50" zoomScaleSheetLayoutView="80" workbookViewId="0">
      <selection activeCell="M39" sqref="M39"/>
    </sheetView>
  </sheetViews>
  <sheetFormatPr defaultRowHeight="13.5"/>
  <cols>
    <col min="1" max="1" width="5.625" customWidth="1"/>
    <col min="5" max="9" width="5.625" customWidth="1"/>
    <col min="10" max="10" width="3.625" customWidth="1"/>
    <col min="11" max="11" width="5.625" customWidth="1"/>
    <col min="12" max="13" width="5.75" customWidth="1"/>
  </cols>
  <sheetData>
    <row r="1" spans="1:32" ht="14.25" customHeight="1">
      <c r="A1" s="443" t="s">
        <v>47</v>
      </c>
      <c r="B1" s="443"/>
      <c r="C1" s="444" t="s">
        <v>40</v>
      </c>
      <c r="D1" s="445"/>
      <c r="E1" s="167"/>
      <c r="F1" s="168">
        <f>'入力シート（実践前）'!O1</f>
        <v>0</v>
      </c>
      <c r="G1" s="167" t="s">
        <v>41</v>
      </c>
      <c r="H1" s="168">
        <f>'入力シート（実践前）'!Q1</f>
        <v>0</v>
      </c>
      <c r="I1" s="445" t="s">
        <v>45</v>
      </c>
      <c r="J1" s="446"/>
      <c r="M1" s="431" t="s">
        <v>92</v>
      </c>
      <c r="N1" s="432"/>
      <c r="O1" s="432"/>
      <c r="P1" s="432"/>
      <c r="Q1" s="432"/>
      <c r="R1" s="432"/>
      <c r="S1" s="432"/>
      <c r="T1" s="432"/>
      <c r="U1" s="433"/>
      <c r="V1" s="183"/>
      <c r="W1" s="183"/>
      <c r="X1" s="183"/>
      <c r="Y1" s="183"/>
      <c r="Z1" s="183"/>
      <c r="AA1" s="183"/>
      <c r="AB1" s="183"/>
      <c r="AC1" s="183"/>
    </row>
    <row r="2" spans="1:32" ht="14.25" customHeight="1">
      <c r="A2" s="442" t="s">
        <v>53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1" t="s">
        <v>95</v>
      </c>
      <c r="N2" s="441"/>
      <c r="O2" s="441"/>
      <c r="P2" s="441"/>
      <c r="Q2" s="178"/>
      <c r="R2" s="184" t="s">
        <v>97</v>
      </c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</row>
    <row r="3" spans="1:32" ht="14.25" customHeight="1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32" ht="14.25">
      <c r="B4" s="431" t="s">
        <v>90</v>
      </c>
      <c r="C4" s="432"/>
      <c r="D4" s="432"/>
      <c r="E4" s="432"/>
      <c r="F4" s="432"/>
      <c r="G4" s="432"/>
      <c r="H4" s="432"/>
      <c r="I4" s="432"/>
      <c r="J4" s="432"/>
      <c r="K4" s="433"/>
    </row>
    <row r="8" spans="1:32">
      <c r="I8" s="51"/>
      <c r="J8" s="51"/>
      <c r="K8" s="51"/>
      <c r="L8" s="51"/>
      <c r="M8" s="51"/>
      <c r="N8" s="51"/>
    </row>
    <row r="9" spans="1:32">
      <c r="K9" s="51"/>
      <c r="L9" s="51"/>
      <c r="M9" s="51"/>
      <c r="N9" s="51"/>
      <c r="O9" s="51"/>
      <c r="P9" s="51"/>
    </row>
    <row r="10" spans="1:32">
      <c r="K10" s="51"/>
      <c r="L10" s="51"/>
      <c r="M10" s="51"/>
      <c r="N10" s="51"/>
      <c r="O10" s="51"/>
      <c r="P10" s="51"/>
    </row>
    <row r="11" spans="1:32">
      <c r="K11" s="51"/>
      <c r="L11" s="51"/>
      <c r="M11" s="51"/>
      <c r="N11" s="51"/>
      <c r="O11" s="51"/>
      <c r="P11" s="51"/>
    </row>
    <row r="12" spans="1:32" ht="14.25">
      <c r="B12" s="312"/>
      <c r="C12" s="179"/>
      <c r="D12" s="179"/>
      <c r="E12" s="179"/>
      <c r="F12" s="434" t="s">
        <v>46</v>
      </c>
      <c r="G12" s="435"/>
      <c r="H12" s="435" t="s">
        <v>51</v>
      </c>
      <c r="I12" s="436"/>
      <c r="K12" s="51"/>
      <c r="N12" s="51"/>
      <c r="O12" s="51"/>
      <c r="P12" s="51"/>
    </row>
    <row r="13" spans="1:32" ht="14.25">
      <c r="A13" s="177"/>
      <c r="B13" s="437" t="s">
        <v>52</v>
      </c>
      <c r="C13" s="409"/>
      <c r="D13" s="409"/>
      <c r="E13" s="438"/>
      <c r="F13" s="439" t="e">
        <f>'入力シート（実践前）'!AZ5</f>
        <v>#DIV/0!</v>
      </c>
      <c r="G13" s="408"/>
      <c r="H13" s="408" t="e">
        <f>'入力シート（実践前）'!AZ50</f>
        <v>#DIV/0!</v>
      </c>
      <c r="I13" s="440"/>
      <c r="J13" s="177"/>
      <c r="K13" s="177"/>
      <c r="L13" s="177"/>
      <c r="M13" s="112"/>
    </row>
    <row r="14" spans="1:32" ht="14.25">
      <c r="B14" s="419" t="s">
        <v>85</v>
      </c>
      <c r="C14" s="420"/>
      <c r="D14" s="420"/>
      <c r="E14" s="420"/>
      <c r="F14" s="423" t="e">
        <f>'入力シート（実践前）'!BG5</f>
        <v>#DIV/0!</v>
      </c>
      <c r="G14" s="421"/>
      <c r="H14" s="421" t="e">
        <f>'入力シート（実践前）'!BG50</f>
        <v>#DIV/0!</v>
      </c>
      <c r="I14" s="422"/>
    </row>
    <row r="15" spans="1:32">
      <c r="X15" s="7"/>
      <c r="Y15" s="7"/>
      <c r="Z15" s="7"/>
      <c r="AA15" s="7"/>
      <c r="AB15" s="7"/>
      <c r="AC15" s="7"/>
      <c r="AD15" s="7"/>
      <c r="AE15" s="7"/>
      <c r="AF15" s="7"/>
    </row>
    <row r="16" spans="1:32" ht="14.25">
      <c r="B16" s="431" t="s">
        <v>91</v>
      </c>
      <c r="C16" s="432"/>
      <c r="D16" s="432"/>
      <c r="E16" s="432"/>
      <c r="F16" s="432"/>
      <c r="G16" s="432"/>
      <c r="H16" s="432"/>
      <c r="I16" s="432"/>
      <c r="J16" s="432"/>
      <c r="K16" s="433"/>
      <c r="X16" s="7"/>
      <c r="Y16" s="7"/>
      <c r="Z16" s="7"/>
      <c r="AA16" s="7"/>
      <c r="AB16" s="7"/>
      <c r="AC16" s="7"/>
      <c r="AD16" s="7"/>
      <c r="AE16" s="7"/>
      <c r="AF16" s="7"/>
    </row>
    <row r="17" spans="2:32">
      <c r="B17" s="51"/>
      <c r="C17" s="51"/>
      <c r="D17" s="51"/>
      <c r="E17" s="51"/>
      <c r="F17" s="51"/>
      <c r="G17" s="51"/>
      <c r="H17" s="51"/>
      <c r="I17" s="51"/>
      <c r="J17" s="51"/>
      <c r="K17" s="51"/>
      <c r="X17" s="7"/>
      <c r="Y17" s="7"/>
      <c r="Z17" s="7"/>
      <c r="AA17" s="7"/>
      <c r="AB17" s="7"/>
      <c r="AC17" s="7"/>
      <c r="AD17" s="7"/>
      <c r="AE17" s="7"/>
      <c r="AF17" s="7"/>
    </row>
    <row r="18" spans="2:32">
      <c r="B18" s="51"/>
      <c r="C18" s="51"/>
      <c r="D18" s="51"/>
      <c r="E18" s="51"/>
      <c r="F18" s="51"/>
      <c r="G18" s="51"/>
      <c r="H18" s="51"/>
      <c r="I18" s="51"/>
      <c r="J18" s="51"/>
      <c r="K18" s="51"/>
      <c r="X18" s="7"/>
      <c r="Y18" s="7"/>
      <c r="Z18" s="7"/>
      <c r="AA18" s="7"/>
      <c r="AB18" s="7"/>
      <c r="AC18" s="7"/>
      <c r="AD18" s="7"/>
      <c r="AE18" s="7"/>
      <c r="AF18" s="7"/>
    </row>
    <row r="19" spans="2:32" ht="17.25">
      <c r="X19" s="7"/>
      <c r="Y19" s="7"/>
      <c r="Z19" s="7"/>
      <c r="AA19" s="7"/>
      <c r="AB19" s="7"/>
      <c r="AC19" s="7"/>
      <c r="AD19" s="7"/>
      <c r="AE19" s="165"/>
      <c r="AF19" s="165"/>
    </row>
    <row r="20" spans="2:32">
      <c r="X20" s="7"/>
      <c r="Y20" s="7"/>
      <c r="Z20" s="7"/>
      <c r="AA20" s="7"/>
      <c r="AB20" s="7"/>
      <c r="AC20" s="7"/>
      <c r="AD20" s="7"/>
      <c r="AE20" s="7"/>
      <c r="AF20" s="7"/>
    </row>
    <row r="21" spans="2:32">
      <c r="X21" s="7"/>
      <c r="Y21" s="7"/>
      <c r="Z21" s="7"/>
      <c r="AA21" s="7"/>
      <c r="AB21" s="7"/>
      <c r="AC21" s="7"/>
      <c r="AD21" s="7"/>
      <c r="AE21" s="7"/>
      <c r="AF21" s="7"/>
    </row>
    <row r="22" spans="2:32">
      <c r="X22" s="7"/>
      <c r="Y22" s="7"/>
      <c r="Z22" s="7"/>
      <c r="AA22" s="7"/>
      <c r="AB22" s="7"/>
      <c r="AC22" s="7"/>
      <c r="AD22" s="7"/>
      <c r="AE22" s="7"/>
      <c r="AF22" s="7"/>
    </row>
    <row r="23" spans="2:32">
      <c r="X23" s="7"/>
      <c r="Y23" s="7"/>
      <c r="Z23" s="7"/>
      <c r="AA23" s="7"/>
      <c r="AB23" s="7"/>
      <c r="AC23" s="7"/>
      <c r="AD23" s="7"/>
      <c r="AE23" s="7"/>
      <c r="AF23" s="7"/>
    </row>
    <row r="24" spans="2:32" ht="14.25">
      <c r="X24" s="166"/>
      <c r="Y24" s="166"/>
      <c r="Z24" s="166"/>
      <c r="AA24" s="55"/>
      <c r="AB24" s="407"/>
      <c r="AC24" s="407"/>
      <c r="AD24" s="407"/>
      <c r="AE24" s="407"/>
      <c r="AF24" s="7"/>
    </row>
    <row r="25" spans="2:32" ht="14.25">
      <c r="X25" s="409"/>
      <c r="Y25" s="409"/>
      <c r="Z25" s="409"/>
      <c r="AA25" s="409"/>
      <c r="AB25" s="408"/>
      <c r="AC25" s="408"/>
      <c r="AD25" s="408"/>
      <c r="AE25" s="408"/>
      <c r="AF25" s="7"/>
    </row>
    <row r="26" spans="2:32" ht="14.25">
      <c r="X26" s="410"/>
      <c r="Y26" s="410"/>
      <c r="Z26" s="410"/>
      <c r="AA26" s="410"/>
      <c r="AB26" s="412"/>
      <c r="AC26" s="412"/>
      <c r="AD26" s="412"/>
      <c r="AE26" s="412"/>
      <c r="AF26" s="7"/>
    </row>
    <row r="27" spans="2:32" ht="14.25">
      <c r="X27" s="409"/>
      <c r="Y27" s="409"/>
      <c r="Z27" s="409"/>
      <c r="AA27" s="409"/>
      <c r="AB27" s="411"/>
      <c r="AC27" s="411"/>
      <c r="AD27" s="411"/>
      <c r="AE27" s="411"/>
      <c r="AF27" s="7"/>
    </row>
    <row r="28" spans="2:32" ht="14.25">
      <c r="X28" s="410"/>
      <c r="Y28" s="410"/>
      <c r="Z28" s="410"/>
      <c r="AA28" s="410"/>
      <c r="AB28" s="335"/>
      <c r="AC28" s="335"/>
      <c r="AD28" s="335"/>
      <c r="AE28" s="335"/>
      <c r="AF28" s="7"/>
    </row>
    <row r="29" spans="2:32">
      <c r="X29" s="7"/>
      <c r="Y29" s="7"/>
      <c r="Z29" s="7"/>
      <c r="AA29" s="7"/>
      <c r="AB29" s="7"/>
      <c r="AC29" s="7"/>
      <c r="AD29" s="7"/>
      <c r="AE29" s="7"/>
      <c r="AF29" s="7"/>
    </row>
    <row r="30" spans="2:32">
      <c r="X30" s="7"/>
      <c r="Y30" s="7"/>
      <c r="Z30" s="7"/>
      <c r="AA30" s="7"/>
      <c r="AB30" s="7"/>
      <c r="AC30" s="7"/>
      <c r="AD30" s="7"/>
      <c r="AE30" s="7"/>
      <c r="AF30" s="7"/>
    </row>
    <row r="31" spans="2:32">
      <c r="L31" s="51"/>
      <c r="M31" s="51"/>
    </row>
    <row r="34" spans="2:21" ht="17.25">
      <c r="K34" s="50"/>
      <c r="O34" s="185" t="s">
        <v>115</v>
      </c>
      <c r="P34" s="50"/>
      <c r="Q34" s="50"/>
      <c r="R34" s="50"/>
      <c r="S34" s="50"/>
      <c r="T34" s="50"/>
    </row>
    <row r="35" spans="2:21" ht="17.25">
      <c r="O35" s="122" t="s">
        <v>42</v>
      </c>
      <c r="P35" s="120"/>
      <c r="Q35" s="120"/>
      <c r="R35" s="120"/>
      <c r="S35" s="121"/>
      <c r="T35" s="313" t="s">
        <v>99</v>
      </c>
    </row>
    <row r="36" spans="2:21" ht="14.25">
      <c r="O36" s="314">
        <v>1</v>
      </c>
      <c r="P36" s="413" t="str">
        <f>HLOOKUP(U36,'入力シート（実践前）'!$G$56:$R$57,2,FALSE)</f>
        <v>自分のことが好きだ</v>
      </c>
      <c r="Q36" s="413"/>
      <c r="R36" s="413"/>
      <c r="S36" s="414"/>
      <c r="T36" s="315">
        <f>HLOOKUP(U36,'入力シート（実践前）'!$G$56:$R$58,3,FALSE)</f>
        <v>0</v>
      </c>
      <c r="U36" s="162">
        <v>1</v>
      </c>
    </row>
    <row r="37" spans="2:21" ht="14.25">
      <c r="O37" s="316" t="str">
        <f>IF(T36=T37,"1","2")</f>
        <v>1</v>
      </c>
      <c r="P37" s="415" t="str">
        <f>HLOOKUP(U37,'入力シート（実践前）'!$G$56:$R$57,2,FALSE)</f>
        <v>自分の良いところを生かすことができる</v>
      </c>
      <c r="Q37" s="415"/>
      <c r="R37" s="415"/>
      <c r="S37" s="416"/>
      <c r="T37" s="317">
        <f>HLOOKUP(U37,'入力シート（実践前）'!$G$56:$R$58,3,FALSE)</f>
        <v>0</v>
      </c>
      <c r="U37" s="162">
        <v>2</v>
      </c>
    </row>
    <row r="38" spans="2:21" ht="14.25">
      <c r="B38" s="312"/>
      <c r="C38" s="179"/>
      <c r="D38" s="179"/>
      <c r="E38" s="179"/>
      <c r="F38" s="434" t="s">
        <v>46</v>
      </c>
      <c r="G38" s="435"/>
      <c r="H38" s="435" t="s">
        <v>51</v>
      </c>
      <c r="I38" s="436"/>
      <c r="O38" s="318" t="str">
        <f>IF(AND(T36=T37,T37=T38),"1",IF(T37=T38,"2","3"))</f>
        <v>1</v>
      </c>
      <c r="P38" s="417" t="str">
        <f>HLOOKUP(U38,'入力シート（実践前）'!$G$56:$R$57,2,FALSE)</f>
        <v>今の自分に満足だ</v>
      </c>
      <c r="Q38" s="417"/>
      <c r="R38" s="417"/>
      <c r="S38" s="418"/>
      <c r="T38" s="319">
        <f>HLOOKUP(U38,'入力シート（実践前）'!$G$56:$R$58,3,FALSE)</f>
        <v>0</v>
      </c>
      <c r="U38" s="162">
        <v>3</v>
      </c>
    </row>
    <row r="39" spans="2:21" ht="17.25">
      <c r="B39" s="437" t="s">
        <v>111</v>
      </c>
      <c r="C39" s="409"/>
      <c r="D39" s="409"/>
      <c r="E39" s="438"/>
      <c r="F39" s="439" t="e">
        <f>'入力シート（実践前）'!AT4</f>
        <v>#DIV/0!</v>
      </c>
      <c r="G39" s="408"/>
      <c r="H39" s="408" t="e">
        <f>'入力シート（実践前）'!AT51</f>
        <v>#DIV/0!</v>
      </c>
      <c r="I39" s="440"/>
      <c r="O39" s="185" t="s">
        <v>116</v>
      </c>
      <c r="P39" s="50"/>
      <c r="Q39" s="50"/>
      <c r="R39" s="50"/>
      <c r="S39" s="50"/>
      <c r="T39" s="50"/>
      <c r="U39" s="162"/>
    </row>
    <row r="40" spans="2:21" ht="17.25">
      <c r="B40" s="419" t="s">
        <v>112</v>
      </c>
      <c r="C40" s="420"/>
      <c r="D40" s="420"/>
      <c r="E40" s="430"/>
      <c r="F40" s="423" t="e">
        <f>'入力シート（実践前）'!AU4</f>
        <v>#DIV/0!</v>
      </c>
      <c r="G40" s="421"/>
      <c r="H40" s="421" t="e">
        <f>'入力シート（実践前）'!AU51</f>
        <v>#DIV/0!</v>
      </c>
      <c r="I40" s="422"/>
      <c r="O40" s="122" t="s">
        <v>42</v>
      </c>
      <c r="P40" s="120"/>
      <c r="Q40" s="120"/>
      <c r="R40" s="120"/>
      <c r="S40" s="120"/>
      <c r="T40" s="313" t="s">
        <v>99</v>
      </c>
      <c r="U40" s="162"/>
    </row>
    <row r="41" spans="2:21" ht="14.25">
      <c r="B41" s="424" t="s">
        <v>113</v>
      </c>
      <c r="C41" s="425"/>
      <c r="D41" s="425"/>
      <c r="E41" s="426"/>
      <c r="F41" s="427" t="e">
        <f>'入力シート（実践前）'!BA4</f>
        <v>#DIV/0!</v>
      </c>
      <c r="G41" s="428"/>
      <c r="H41" s="428" t="e">
        <f>'入力シート（実践前）'!BA51</f>
        <v>#DIV/0!</v>
      </c>
      <c r="I41" s="429"/>
      <c r="O41" s="314">
        <v>1</v>
      </c>
      <c r="P41" s="413" t="str">
        <f>HLOOKUP(U41,'入力シート（実践前）'!$G$59:$R$61,2,FALSE)</f>
        <v>自分のことが好きだ</v>
      </c>
      <c r="Q41" s="413"/>
      <c r="R41" s="413"/>
      <c r="S41" s="413"/>
      <c r="T41" s="315">
        <f>HLOOKUP(U41,'入力シート（実践前）'!$G$59:$R$61,3,FALSE)</f>
        <v>0</v>
      </c>
      <c r="U41" s="162">
        <v>1</v>
      </c>
    </row>
    <row r="42" spans="2:21" ht="14.25">
      <c r="B42" s="419" t="s">
        <v>114</v>
      </c>
      <c r="C42" s="420"/>
      <c r="D42" s="420"/>
      <c r="E42" s="420"/>
      <c r="F42" s="423" t="e">
        <f>'入力シート（実践前）'!BB4</f>
        <v>#DIV/0!</v>
      </c>
      <c r="G42" s="421"/>
      <c r="H42" s="421" t="e">
        <f>'入力シート（実践前）'!BB51</f>
        <v>#DIV/0!</v>
      </c>
      <c r="I42" s="422"/>
      <c r="O42" s="316" t="str">
        <f>IF(T41=T42,"1","2")</f>
        <v>1</v>
      </c>
      <c r="P42" s="415" t="str">
        <f>HLOOKUP(U42,'入力シート（実践前）'!$G$59:$R$61,2,FALSE)</f>
        <v>自分の良いところを生かすことができる</v>
      </c>
      <c r="Q42" s="415"/>
      <c r="R42" s="415"/>
      <c r="S42" s="415"/>
      <c r="T42" s="317">
        <f>HLOOKUP(U42,'入力シート（実践前）'!$G$59:$R$61,3,FALSE)</f>
        <v>0</v>
      </c>
      <c r="U42" s="162">
        <v>2</v>
      </c>
    </row>
    <row r="43" spans="2:21" ht="14.25">
      <c r="O43" s="318" t="str">
        <f>IF(AND(T41=T42,T42=T43),"1",IF(T42=T43,"2","3"))</f>
        <v>1</v>
      </c>
      <c r="P43" s="417" t="str">
        <f>HLOOKUP(U43,'入力シート（実践前）'!$G$59:$R$61,2,FALSE)</f>
        <v>今の自分に満足だ</v>
      </c>
      <c r="Q43" s="417"/>
      <c r="R43" s="417"/>
      <c r="S43" s="417"/>
      <c r="T43" s="319">
        <f>HLOOKUP(U43,'入力シート（実践前）'!$G$59:$R$61,3,FALSE)</f>
        <v>0</v>
      </c>
      <c r="U43" s="162">
        <v>3</v>
      </c>
    </row>
  </sheetData>
  <sheetProtection algorithmName="SHA-512" hashValue="H6P3Ouxfk43dTqvdD2n7jgbmuI5HqXDd/9+MnTJ5QBc3a6tgFHp6wNPRrzBAeBCnCIVfe0XtHXrMIDWCJvg+DA==" saltValue="9fVTCfaobM3k5Ffwc3wpWw==" spinCount="100000" sheet="1" objects="1" scenarios="1" selectLockedCells="1" selectUnlockedCells="1"/>
  <mergeCells count="50">
    <mergeCell ref="H38:I38"/>
    <mergeCell ref="B39:E39"/>
    <mergeCell ref="F39:G39"/>
    <mergeCell ref="H39:I39"/>
    <mergeCell ref="M1:U1"/>
    <mergeCell ref="M2:P2"/>
    <mergeCell ref="F13:G13"/>
    <mergeCell ref="H13:I13"/>
    <mergeCell ref="B13:E13"/>
    <mergeCell ref="A2:L3"/>
    <mergeCell ref="F12:G12"/>
    <mergeCell ref="H12:I12"/>
    <mergeCell ref="A1:B1"/>
    <mergeCell ref="C1:D1"/>
    <mergeCell ref="I1:J1"/>
    <mergeCell ref="B4:K4"/>
    <mergeCell ref="P42:S42"/>
    <mergeCell ref="P43:S43"/>
    <mergeCell ref="B14:E14"/>
    <mergeCell ref="H14:I14"/>
    <mergeCell ref="F14:G14"/>
    <mergeCell ref="F42:G42"/>
    <mergeCell ref="H42:I42"/>
    <mergeCell ref="B42:E42"/>
    <mergeCell ref="B41:E41"/>
    <mergeCell ref="F41:G41"/>
    <mergeCell ref="H41:I41"/>
    <mergeCell ref="B40:E40"/>
    <mergeCell ref="F40:G40"/>
    <mergeCell ref="H40:I40"/>
    <mergeCell ref="B16:K16"/>
    <mergeCell ref="F38:G38"/>
    <mergeCell ref="X28:AA28"/>
    <mergeCell ref="P36:S36"/>
    <mergeCell ref="P37:S37"/>
    <mergeCell ref="P41:S41"/>
    <mergeCell ref="AB25:AC25"/>
    <mergeCell ref="AB26:AC26"/>
    <mergeCell ref="X27:AA27"/>
    <mergeCell ref="P38:S38"/>
    <mergeCell ref="AD28:AE28"/>
    <mergeCell ref="AB28:AC28"/>
    <mergeCell ref="AD27:AE27"/>
    <mergeCell ref="AB27:AC27"/>
    <mergeCell ref="AD26:AE26"/>
    <mergeCell ref="AD24:AE24"/>
    <mergeCell ref="AD25:AE25"/>
    <mergeCell ref="X25:AA25"/>
    <mergeCell ref="X26:AA26"/>
    <mergeCell ref="AB24:AC24"/>
  </mergeCells>
  <phoneticPr fontId="1"/>
  <pageMargins left="0.23622047244094491" right="0.23622047244094491" top="0.55118110236220474" bottom="0.35433070866141736" header="0.31496062992125984" footer="0.31496062992125984"/>
  <pageSetup paperSize="9" scale="93" orientation="landscape" r:id="rId1"/>
  <headerFooter alignWithMargins="0">
    <oddHeader>&amp;R&amp;8平成30年度　佐賀県教育センター　小・中・高等学校教育相談</oddHeader>
    <oddFooter>&amp;C実践前結果【学級の様子】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L78"/>
  <sheetViews>
    <sheetView view="pageBreakPreview" zoomScale="80" zoomScaleNormal="100" zoomScaleSheetLayoutView="80" workbookViewId="0">
      <selection activeCell="I1" sqref="I1"/>
    </sheetView>
  </sheetViews>
  <sheetFormatPr defaultRowHeight="13.5"/>
  <cols>
    <col min="1" max="27" width="5.625" customWidth="1"/>
    <col min="28" max="34" width="5.625" hidden="1" customWidth="1"/>
    <col min="35" max="41" width="5.625" customWidth="1"/>
  </cols>
  <sheetData>
    <row r="1" spans="1:33" ht="17.25" customHeight="1">
      <c r="A1" s="443" t="s">
        <v>47</v>
      </c>
      <c r="B1" s="465"/>
      <c r="C1" s="459" t="s">
        <v>54</v>
      </c>
      <c r="D1" s="460"/>
      <c r="E1" s="78">
        <f>'入力シート（実践前）'!J1</f>
        <v>0</v>
      </c>
      <c r="F1" s="77" t="s">
        <v>38</v>
      </c>
      <c r="G1" s="78">
        <f>'入力シート（実践前）'!L1</f>
        <v>0</v>
      </c>
      <c r="H1" s="77" t="s">
        <v>39</v>
      </c>
      <c r="I1" s="164">
        <v>1</v>
      </c>
      <c r="J1" s="79" t="s">
        <v>55</v>
      </c>
      <c r="K1" s="95"/>
      <c r="L1" s="95"/>
      <c r="AB1" s="17">
        <f>VLOOKUP($I$1,'入力シート（実践前）'!$W$6:$AA$49,2,0)</f>
        <v>0</v>
      </c>
      <c r="AC1" s="17">
        <f>VLOOKUP($I$1,'入力シート（実践前）'!$W$6:$AA$49,3,0)</f>
        <v>0</v>
      </c>
      <c r="AD1" s="17">
        <f>VLOOKUP($I$1,'入力シート（実践前）'!$W$6:$AA$49,4,0)</f>
        <v>0</v>
      </c>
      <c r="AE1" s="17">
        <f>VLOOKUP($I$1,'入力シート（実践前）'!$W$6:$AA$49,5,0)</f>
        <v>0</v>
      </c>
    </row>
    <row r="2" spans="1:33" ht="14.25">
      <c r="A2" s="443"/>
      <c r="B2" s="465"/>
      <c r="C2" s="461" t="str">
        <f>IF(OR('入力シート（実践前）'!X1="小学校",'入力シート（実践前）'!X1="中学校"),"名前","氏名")</f>
        <v>氏名</v>
      </c>
      <c r="D2" s="462"/>
      <c r="E2" s="463">
        <f>VLOOKUP($I$1,'入力シート（実践前）'!$B$6:$E$49,4,FALSE)</f>
        <v>0</v>
      </c>
      <c r="F2" s="463"/>
      <c r="G2" s="463"/>
      <c r="H2" s="463"/>
      <c r="I2" s="463"/>
      <c r="J2" s="464"/>
      <c r="K2" s="448" t="s">
        <v>88</v>
      </c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t="str">
        <f>VLOOKUP($I$1,'入力シート（実践前）'!$B$6:$T$49,12,0)</f>
        <v/>
      </c>
      <c r="AC2" t="str">
        <f>VLOOKUP($I$1,'入力シート（実践前）'!$B$6:$U$49,20,0)</f>
        <v/>
      </c>
    </row>
    <row r="3" spans="1:33">
      <c r="B3" s="7"/>
      <c r="AB3">
        <f>VLOOKUP($I$1,'入力シート（実践前）'!$B$6:$L$49,6,FALSE)</f>
        <v>0</v>
      </c>
      <c r="AC3">
        <f>VLOOKUP($I$1,'入力シート（実践前）'!$B$6:$L$49,7,FALSE)</f>
        <v>0</v>
      </c>
      <c r="AD3">
        <f>VLOOKUP($I$1,'入力シート（実践前）'!$B$6:$L$49,8,FALSE)</f>
        <v>0</v>
      </c>
      <c r="AE3">
        <f>VLOOKUP($I$1,'入力シート（実践前）'!$B$6:$L$49,9,FALSE)</f>
        <v>0</v>
      </c>
      <c r="AF3">
        <f>VLOOKUP($I$1,'入力シート（実践前）'!$B$6:$L$49,10,FALSE)</f>
        <v>0</v>
      </c>
      <c r="AG3">
        <f>VLOOKUP($I$1,'入力シート（実践前）'!$B$6:$L$49,11,FALSE)</f>
        <v>0</v>
      </c>
    </row>
    <row r="4" spans="1:33" ht="14.25">
      <c r="A4" s="448" t="s">
        <v>87</v>
      </c>
      <c r="B4" s="448"/>
      <c r="C4" s="448"/>
      <c r="D4" s="448"/>
      <c r="E4" s="448"/>
      <c r="F4" s="448"/>
      <c r="G4" s="448"/>
      <c r="H4" s="448"/>
      <c r="I4" s="448"/>
      <c r="K4" s="449" t="s">
        <v>95</v>
      </c>
      <c r="L4" s="449"/>
      <c r="M4" s="449"/>
      <c r="N4" s="449"/>
      <c r="O4" s="449"/>
      <c r="P4" s="449"/>
      <c r="Q4" s="449"/>
      <c r="S4" s="112"/>
      <c r="T4" s="447" t="s">
        <v>97</v>
      </c>
      <c r="U4" s="447"/>
      <c r="V4" s="447"/>
      <c r="W4" s="447"/>
      <c r="X4" s="447"/>
      <c r="Y4" s="447"/>
      <c r="Z4" s="447"/>
      <c r="AA4" s="447"/>
      <c r="AB4">
        <f>VLOOKUP($I$1,'入力シート（実践前）'!$B$6:$T$49,14,0)</f>
        <v>0</v>
      </c>
      <c r="AC4">
        <f>VLOOKUP($I$1,'入力シート（実践前）'!$B$6:$T$49,15,0)</f>
        <v>0</v>
      </c>
      <c r="AD4">
        <f>VLOOKUP($I$1,'入力シート（実践前）'!$B$6:$T$49,16,0)</f>
        <v>0</v>
      </c>
      <c r="AE4">
        <f>VLOOKUP($I$1,'入力シート（実践前）'!$B$6:$T$49,17,0)</f>
        <v>0</v>
      </c>
      <c r="AF4">
        <f>VLOOKUP($I$1,'入力シート（実践前）'!$B$6:$T$49,18,0)</f>
        <v>0</v>
      </c>
      <c r="AG4">
        <f>VLOOKUP($I$1,'入力シート（実践前）'!$B$6:$T$49,19,0)</f>
        <v>0</v>
      </c>
    </row>
    <row r="5" spans="1:33" ht="14.25">
      <c r="K5" s="96"/>
    </row>
    <row r="7" spans="1:33" ht="14.25">
      <c r="M7" s="4"/>
      <c r="N7" s="108"/>
      <c r="O7" s="108"/>
      <c r="P7" s="108"/>
      <c r="S7" s="111"/>
      <c r="T7" s="6"/>
      <c r="U7" s="111"/>
      <c r="V7" s="6"/>
    </row>
    <row r="22" spans="1:38">
      <c r="Y22" s="51"/>
    </row>
    <row r="24" spans="1:38" ht="13.5" customHeight="1"/>
    <row r="25" spans="1:38" ht="17.25">
      <c r="X25" s="50"/>
    </row>
    <row r="26" spans="1:38" ht="14.25">
      <c r="A26" s="448" t="s">
        <v>86</v>
      </c>
      <c r="B26" s="448"/>
      <c r="C26" s="448"/>
      <c r="D26" s="448"/>
      <c r="E26" s="448"/>
      <c r="F26" s="448"/>
      <c r="G26" s="448"/>
      <c r="H26" s="448"/>
      <c r="I26" s="448"/>
    </row>
    <row r="28" spans="1:38" ht="14.25">
      <c r="K28" s="96"/>
    </row>
    <row r="29" spans="1:38">
      <c r="K29" s="105"/>
    </row>
    <row r="31" spans="1:38" ht="14.25">
      <c r="AA31" s="4"/>
      <c r="AB31" s="7"/>
      <c r="AC31" s="4"/>
      <c r="AD31" s="110"/>
      <c r="AE31" s="110"/>
      <c r="AF31" s="110"/>
      <c r="AG31" s="110"/>
      <c r="AH31" s="110"/>
      <c r="AI31" s="110"/>
      <c r="AJ31" s="110"/>
      <c r="AK31" s="110"/>
      <c r="AL31" s="110"/>
    </row>
    <row r="32" spans="1:38">
      <c r="AA32" s="118"/>
      <c r="AB32" s="7"/>
      <c r="AC32" s="114"/>
    </row>
    <row r="33" spans="11:32" ht="14.25">
      <c r="S33" s="7"/>
      <c r="AB33" s="7"/>
      <c r="AC33" s="116"/>
      <c r="AD33" s="109"/>
      <c r="AE33" s="109"/>
      <c r="AF33" s="109"/>
    </row>
    <row r="34" spans="11:32">
      <c r="AB34" s="7"/>
      <c r="AC34" s="114"/>
    </row>
    <row r="35" spans="11:32">
      <c r="AB35" s="7"/>
      <c r="AC35" s="116"/>
    </row>
    <row r="36" spans="11:32">
      <c r="AB36" s="7"/>
      <c r="AC36" s="114"/>
    </row>
    <row r="37" spans="11:32">
      <c r="AB37" s="7"/>
      <c r="AC37" s="116"/>
    </row>
    <row r="38" spans="11:32">
      <c r="K38" s="451"/>
      <c r="L38" s="451"/>
      <c r="M38" s="451"/>
      <c r="N38" s="451"/>
      <c r="O38" s="451"/>
      <c r="T38" s="451"/>
      <c r="U38" s="451"/>
      <c r="V38" s="451"/>
      <c r="W38" s="451"/>
      <c r="X38" s="451"/>
    </row>
    <row r="39" spans="11:32">
      <c r="K39" s="451"/>
      <c r="L39" s="451"/>
      <c r="M39" s="451"/>
      <c r="N39" s="451"/>
      <c r="O39" s="451"/>
      <c r="T39" s="451"/>
      <c r="U39" s="451"/>
      <c r="V39" s="451"/>
      <c r="W39" s="451"/>
      <c r="X39" s="451"/>
    </row>
    <row r="40" spans="11:32">
      <c r="K40" s="452"/>
      <c r="L40" s="452"/>
      <c r="M40" s="452"/>
      <c r="N40" s="452"/>
      <c r="O40" s="452"/>
      <c r="T40" s="452"/>
      <c r="U40" s="452"/>
      <c r="V40" s="452"/>
      <c r="W40" s="452"/>
      <c r="X40" s="452"/>
    </row>
    <row r="41" spans="11:32">
      <c r="K41" s="450"/>
      <c r="L41" s="329"/>
      <c r="M41" s="329"/>
      <c r="N41" s="329"/>
      <c r="O41" s="330"/>
      <c r="P41" s="119" t="s">
        <v>89</v>
      </c>
      <c r="Q41" s="119" t="s">
        <v>63</v>
      </c>
      <c r="R41" s="320" t="s">
        <v>64</v>
      </c>
      <c r="S41" s="7"/>
      <c r="T41" s="450"/>
      <c r="U41" s="329"/>
      <c r="V41" s="329"/>
      <c r="W41" s="329"/>
      <c r="X41" s="330"/>
      <c r="Y41" s="119" t="s">
        <v>89</v>
      </c>
      <c r="Z41" s="119" t="s">
        <v>46</v>
      </c>
      <c r="AA41" s="320" t="s">
        <v>51</v>
      </c>
    </row>
    <row r="42" spans="11:32">
      <c r="K42" s="453" t="s">
        <v>12</v>
      </c>
      <c r="L42" s="454"/>
      <c r="M42" s="454"/>
      <c r="N42" s="454"/>
      <c r="O42" s="455"/>
      <c r="P42" s="113" t="e">
        <f>'入力シート（実践前）'!G50</f>
        <v>#DIV/0!</v>
      </c>
      <c r="Q42" s="113" t="e">
        <f>'入力シート（実践前）'!AT5</f>
        <v>#DIV/0!</v>
      </c>
      <c r="R42" s="321" t="e">
        <f>'入力シート（実践前）'!AT50</f>
        <v>#DIV/0!</v>
      </c>
      <c r="S42" s="7"/>
      <c r="T42" s="453" t="s">
        <v>65</v>
      </c>
      <c r="U42" s="454"/>
      <c r="V42" s="454"/>
      <c r="W42" s="454"/>
      <c r="X42" s="455"/>
      <c r="Y42" s="113" t="e">
        <f>'入力シート（実践前）'!O50</f>
        <v>#DIV/0!</v>
      </c>
      <c r="Z42" s="113" t="e">
        <f>'入力シート（実践前）'!BA5</f>
        <v>#DIV/0!</v>
      </c>
      <c r="AA42" s="321" t="e">
        <f>'入力シート（実践前）'!BA50</f>
        <v>#DIV/0!</v>
      </c>
    </row>
    <row r="43" spans="11:32">
      <c r="K43" s="456" t="s">
        <v>13</v>
      </c>
      <c r="L43" s="457"/>
      <c r="M43" s="457"/>
      <c r="N43" s="457"/>
      <c r="O43" s="458"/>
      <c r="P43" s="115" t="e">
        <f>'入力シート（実践前）'!H50</f>
        <v>#DIV/0!</v>
      </c>
      <c r="Q43" s="115" t="e">
        <f>'入力シート（実践前）'!AU5</f>
        <v>#DIV/0!</v>
      </c>
      <c r="R43" s="322" t="e">
        <f>'入力シート（実践前）'!AU50</f>
        <v>#DIV/0!</v>
      </c>
      <c r="S43" s="7"/>
      <c r="T43" s="456" t="s">
        <v>66</v>
      </c>
      <c r="U43" s="457"/>
      <c r="V43" s="457"/>
      <c r="W43" s="457"/>
      <c r="X43" s="458"/>
      <c r="Y43" s="115" t="e">
        <f>'入力シート（実践前）'!P50</f>
        <v>#DIV/0!</v>
      </c>
      <c r="Z43" s="115" t="e">
        <f>'入力シート（実践前）'!BB5</f>
        <v>#DIV/0!</v>
      </c>
      <c r="AA43" s="322" t="e">
        <f>'入力シート（実践前）'!BB50</f>
        <v>#DIV/0!</v>
      </c>
    </row>
    <row r="44" spans="11:32">
      <c r="K44" s="453" t="s">
        <v>14</v>
      </c>
      <c r="L44" s="454"/>
      <c r="M44" s="454"/>
      <c r="N44" s="454"/>
      <c r="O44" s="455"/>
      <c r="P44" s="113" t="e">
        <f>'入力シート（実践前）'!I50</f>
        <v>#DIV/0!</v>
      </c>
      <c r="Q44" s="113" t="e">
        <f>'入力シート（実践前）'!AV5</f>
        <v>#DIV/0!</v>
      </c>
      <c r="R44" s="321" t="e">
        <f>'入力シート（実践前）'!AV50</f>
        <v>#DIV/0!</v>
      </c>
      <c r="S44" s="7"/>
      <c r="T44" s="453" t="s">
        <v>67</v>
      </c>
      <c r="U44" s="454"/>
      <c r="V44" s="454"/>
      <c r="W44" s="454"/>
      <c r="X44" s="455"/>
      <c r="Y44" s="113" t="e">
        <f>'入力シート（実践前）'!Q50</f>
        <v>#DIV/0!</v>
      </c>
      <c r="Z44" s="113" t="e">
        <f>'入力シート（実践前）'!BC5</f>
        <v>#DIV/0!</v>
      </c>
      <c r="AA44" s="321" t="e">
        <f>'入力シート（実践前）'!BC50</f>
        <v>#DIV/0!</v>
      </c>
    </row>
    <row r="45" spans="11:32">
      <c r="K45" s="456" t="s">
        <v>15</v>
      </c>
      <c r="L45" s="457"/>
      <c r="M45" s="457"/>
      <c r="N45" s="457"/>
      <c r="O45" s="458"/>
      <c r="P45" s="115" t="e">
        <f>'入力シート（実践前）'!J50</f>
        <v>#DIV/0!</v>
      </c>
      <c r="Q45" s="115" t="e">
        <f>'入力シート（実践前）'!AW5</f>
        <v>#DIV/0!</v>
      </c>
      <c r="R45" s="322" t="e">
        <f>'入力シート（実践前）'!AW50</f>
        <v>#DIV/0!</v>
      </c>
      <c r="S45" s="7"/>
      <c r="T45" s="456" t="s">
        <v>69</v>
      </c>
      <c r="U45" s="457"/>
      <c r="V45" s="457"/>
      <c r="W45" s="457"/>
      <c r="X45" s="458"/>
      <c r="Y45" s="115" t="e">
        <f>'入力シート（実践前）'!R50</f>
        <v>#DIV/0!</v>
      </c>
      <c r="Z45" s="115" t="e">
        <f>'入力シート（実践前）'!BD5</f>
        <v>#DIV/0!</v>
      </c>
      <c r="AA45" s="322" t="e">
        <f>'入力シート（実践前）'!BD50</f>
        <v>#DIV/0!</v>
      </c>
    </row>
    <row r="46" spans="11:32">
      <c r="K46" s="453" t="s">
        <v>16</v>
      </c>
      <c r="L46" s="454"/>
      <c r="M46" s="454"/>
      <c r="N46" s="454"/>
      <c r="O46" s="455"/>
      <c r="P46" s="113" t="e">
        <f>'入力シート（実践前）'!K50</f>
        <v>#DIV/0!</v>
      </c>
      <c r="Q46" s="113" t="e">
        <f>'入力シート（実践前）'!AX5</f>
        <v>#DIV/0!</v>
      </c>
      <c r="R46" s="321" t="e">
        <f>'入力シート（実践前）'!AX50</f>
        <v>#DIV/0!</v>
      </c>
      <c r="S46" s="7"/>
      <c r="T46" s="453" t="s">
        <v>68</v>
      </c>
      <c r="U46" s="454"/>
      <c r="V46" s="454"/>
      <c r="W46" s="454"/>
      <c r="X46" s="455"/>
      <c r="Y46" s="113" t="e">
        <f>'入力シート（実践前）'!S50</f>
        <v>#DIV/0!</v>
      </c>
      <c r="Z46" s="113" t="e">
        <f>'入力シート（実践前）'!BE5</f>
        <v>#DIV/0!</v>
      </c>
      <c r="AA46" s="321" t="e">
        <f>'入力シート（実践前）'!BE50</f>
        <v>#DIV/0!</v>
      </c>
    </row>
    <row r="47" spans="11:32">
      <c r="K47" s="467" t="s">
        <v>17</v>
      </c>
      <c r="L47" s="468"/>
      <c r="M47" s="468"/>
      <c r="N47" s="468"/>
      <c r="O47" s="469"/>
      <c r="P47" s="117" t="e">
        <f>'入力シート（実践前）'!L50</f>
        <v>#DIV/0!</v>
      </c>
      <c r="Q47" s="117" t="e">
        <f>'入力シート（実践前）'!AY5</f>
        <v>#DIV/0!</v>
      </c>
      <c r="R47" s="323" t="e">
        <f>'入力シート（実践前）'!AY50</f>
        <v>#DIV/0!</v>
      </c>
      <c r="T47" s="467" t="s">
        <v>70</v>
      </c>
      <c r="U47" s="468"/>
      <c r="V47" s="468"/>
      <c r="W47" s="468"/>
      <c r="X47" s="469"/>
      <c r="Y47" s="117" t="e">
        <f>'入力シート（実践前）'!T50</f>
        <v>#DIV/0!</v>
      </c>
      <c r="Z47" s="117" t="e">
        <f>'入力シート（実践前）'!BF5</f>
        <v>#DIV/0!</v>
      </c>
      <c r="AA47" s="323" t="e">
        <f>'入力シート（実践前）'!BF50</f>
        <v>#DIV/0!</v>
      </c>
    </row>
    <row r="48" spans="11:32" ht="13.5" customHeight="1">
      <c r="Z48" s="7"/>
      <c r="AA48" s="7"/>
      <c r="AB48" s="7"/>
      <c r="AC48" s="7"/>
      <c r="AD48" s="7"/>
      <c r="AE48" s="7"/>
      <c r="AF48" s="7"/>
    </row>
    <row r="49" spans="26:33">
      <c r="Z49" s="7"/>
      <c r="AA49" s="142"/>
      <c r="AB49" s="7"/>
      <c r="AC49" s="7"/>
      <c r="AD49" s="7"/>
      <c r="AE49" s="7"/>
      <c r="AF49" s="7"/>
    </row>
    <row r="50" spans="26:33">
      <c r="Z50" s="7"/>
      <c r="AA50" s="97"/>
      <c r="AB50" s="7"/>
      <c r="AC50" s="7"/>
      <c r="AD50" s="7"/>
      <c r="AE50" s="7"/>
      <c r="AF50" s="7"/>
    </row>
    <row r="51" spans="26:33">
      <c r="Z51" s="7"/>
      <c r="AA51" s="142"/>
      <c r="AB51" s="7"/>
      <c r="AC51" s="7"/>
      <c r="AD51" s="7"/>
      <c r="AE51" s="7"/>
      <c r="AF51" s="7"/>
    </row>
    <row r="52" spans="26:33">
      <c r="Z52" s="7"/>
      <c r="AA52" s="97"/>
      <c r="AB52" s="7"/>
      <c r="AC52" s="7"/>
      <c r="AD52" s="7"/>
      <c r="AE52" s="7"/>
      <c r="AF52" s="7"/>
    </row>
    <row r="53" spans="26:33">
      <c r="Z53" s="7"/>
      <c r="AA53" s="142"/>
      <c r="AB53" s="7"/>
      <c r="AC53" s="7"/>
      <c r="AD53" s="7"/>
      <c r="AE53" s="7"/>
      <c r="AF53" s="7"/>
    </row>
    <row r="54" spans="26:33">
      <c r="Z54" s="7"/>
      <c r="AA54" s="97"/>
      <c r="AB54" s="7"/>
      <c r="AC54" s="7"/>
      <c r="AD54" s="7"/>
      <c r="AE54" s="7"/>
      <c r="AF54" s="7"/>
    </row>
    <row r="55" spans="26:33">
      <c r="Z55" s="7"/>
      <c r="AA55" s="7"/>
      <c r="AB55" s="7"/>
      <c r="AC55" s="7"/>
      <c r="AD55" s="7"/>
      <c r="AE55" s="7"/>
      <c r="AF55" s="7"/>
    </row>
    <row r="56" spans="26:33" ht="14.25">
      <c r="Z56" s="96"/>
      <c r="AA56" s="96"/>
      <c r="AB56" s="96"/>
      <c r="AC56" s="96"/>
      <c r="AD56" s="96"/>
      <c r="AE56" s="7"/>
      <c r="AF56" s="7"/>
    </row>
    <row r="57" spans="26:33" ht="14.25">
      <c r="Z57" s="466"/>
      <c r="AA57" s="466"/>
      <c r="AB57" s="466"/>
      <c r="AC57" s="466"/>
      <c r="AD57" s="466"/>
      <c r="AE57" s="466"/>
      <c r="AF57" s="466"/>
      <c r="AG57" s="106"/>
    </row>
    <row r="58" spans="26:33">
      <c r="Z58" s="7"/>
      <c r="AA58" s="7"/>
      <c r="AB58" s="7"/>
      <c r="AC58" s="7"/>
      <c r="AD58" s="7"/>
      <c r="AE58" s="7"/>
      <c r="AF58" s="7"/>
    </row>
    <row r="59" spans="26:33">
      <c r="Z59" s="7"/>
      <c r="AA59" s="7"/>
      <c r="AB59" s="7"/>
      <c r="AC59" s="7"/>
      <c r="AD59" s="7"/>
      <c r="AE59" s="7"/>
      <c r="AF59" s="7"/>
    </row>
    <row r="60" spans="26:33">
      <c r="Z60" s="7"/>
      <c r="AA60" s="7"/>
      <c r="AB60" s="7"/>
      <c r="AC60" s="7"/>
      <c r="AD60" s="7"/>
      <c r="AE60" s="7"/>
      <c r="AF60" s="7"/>
    </row>
    <row r="61" spans="26:33">
      <c r="Z61" s="7"/>
      <c r="AA61" s="7"/>
      <c r="AB61" s="7"/>
      <c r="AC61" s="7"/>
      <c r="AD61" s="7"/>
      <c r="AE61" s="7"/>
      <c r="AF61" s="7"/>
    </row>
    <row r="62" spans="26:33">
      <c r="Z62" s="7"/>
      <c r="AA62" s="7"/>
      <c r="AB62" s="7"/>
      <c r="AC62" s="7"/>
      <c r="AD62" s="7"/>
      <c r="AE62" s="7"/>
      <c r="AF62" s="7"/>
    </row>
    <row r="63" spans="26:33">
      <c r="Z63" s="7"/>
      <c r="AA63" s="7"/>
      <c r="AB63" s="7"/>
      <c r="AC63" s="7"/>
      <c r="AD63" s="7"/>
      <c r="AE63" s="7"/>
      <c r="AF63" s="7"/>
    </row>
    <row r="64" spans="26:33">
      <c r="Z64" s="7"/>
      <c r="AA64" s="7"/>
      <c r="AB64" s="7"/>
      <c r="AC64" s="7"/>
      <c r="AD64" s="7"/>
      <c r="AE64" s="7"/>
      <c r="AF64" s="7"/>
    </row>
    <row r="65" spans="26:32">
      <c r="Z65" s="7"/>
      <c r="AA65" s="7"/>
      <c r="AB65" s="7"/>
      <c r="AC65" s="7"/>
      <c r="AD65" s="7"/>
      <c r="AE65" s="7"/>
      <c r="AF65" s="7"/>
    </row>
    <row r="66" spans="26:32">
      <c r="Z66" s="7"/>
      <c r="AA66" s="7"/>
      <c r="AB66" s="7"/>
      <c r="AC66" s="7"/>
      <c r="AD66" s="7"/>
      <c r="AE66" s="7"/>
      <c r="AF66" s="7"/>
    </row>
    <row r="67" spans="26:32">
      <c r="Z67" s="7"/>
      <c r="AA67" s="7"/>
      <c r="AB67" s="7"/>
      <c r="AC67" s="7"/>
      <c r="AD67" s="7"/>
      <c r="AE67" s="7"/>
      <c r="AF67" s="7"/>
    </row>
    <row r="68" spans="26:32">
      <c r="Z68" s="7"/>
      <c r="AA68" s="7"/>
      <c r="AB68" s="7"/>
      <c r="AC68" s="7"/>
      <c r="AD68" s="7"/>
      <c r="AE68" s="7"/>
      <c r="AF68" s="7"/>
    </row>
    <row r="69" spans="26:32">
      <c r="Z69" s="7"/>
      <c r="AA69" s="7"/>
      <c r="AB69" s="7"/>
      <c r="AC69" s="7"/>
      <c r="AD69" s="7"/>
      <c r="AE69" s="7"/>
      <c r="AF69" s="7"/>
    </row>
    <row r="70" spans="26:32">
      <c r="Z70" s="7"/>
      <c r="AA70" s="7"/>
      <c r="AB70" s="7"/>
      <c r="AC70" s="7"/>
      <c r="AD70" s="7"/>
      <c r="AE70" s="7"/>
      <c r="AF70" s="7"/>
    </row>
    <row r="71" spans="26:32">
      <c r="Z71" s="7"/>
      <c r="AA71" s="7"/>
      <c r="AB71" s="7"/>
      <c r="AC71" s="7"/>
      <c r="AD71" s="7"/>
      <c r="AE71" s="7"/>
      <c r="AF71" s="7"/>
    </row>
    <row r="72" spans="26:32">
      <c r="Z72" s="7"/>
      <c r="AA72" s="7"/>
      <c r="AB72" s="7"/>
      <c r="AC72" s="7"/>
      <c r="AD72" s="7"/>
      <c r="AE72" s="7"/>
      <c r="AF72" s="7"/>
    </row>
    <row r="73" spans="26:32">
      <c r="Z73" s="7"/>
      <c r="AA73" s="142"/>
      <c r="AB73" s="7"/>
      <c r="AC73" s="7"/>
      <c r="AD73" s="7"/>
      <c r="AE73" s="7"/>
      <c r="AF73" s="7"/>
    </row>
    <row r="74" spans="26:32">
      <c r="Z74" s="7"/>
      <c r="AA74" s="97"/>
      <c r="AB74" s="7"/>
      <c r="AC74" s="7"/>
      <c r="AD74" s="7"/>
      <c r="AE74" s="7"/>
      <c r="AF74" s="7"/>
    </row>
    <row r="75" spans="26:32">
      <c r="Z75" s="7"/>
      <c r="AA75" s="142"/>
      <c r="AB75" s="7"/>
      <c r="AC75" s="7"/>
      <c r="AD75" s="7"/>
      <c r="AE75" s="7"/>
      <c r="AF75" s="7"/>
    </row>
    <row r="76" spans="26:32">
      <c r="Z76" s="7"/>
      <c r="AA76" s="97"/>
      <c r="AB76" s="7"/>
      <c r="AC76" s="7"/>
      <c r="AD76" s="7"/>
      <c r="AE76" s="7"/>
      <c r="AF76" s="7"/>
    </row>
    <row r="77" spans="26:32">
      <c r="Z77" s="7"/>
      <c r="AA77" s="142"/>
      <c r="AB77" s="7"/>
      <c r="AC77" s="7"/>
      <c r="AD77" s="7"/>
      <c r="AE77" s="7"/>
      <c r="AF77" s="7"/>
    </row>
    <row r="78" spans="26:32">
      <c r="Z78" s="7"/>
      <c r="AA78" s="97"/>
      <c r="AB78" s="7"/>
      <c r="AC78" s="7"/>
      <c r="AD78" s="7"/>
      <c r="AE78" s="7"/>
      <c r="AF78" s="7"/>
    </row>
  </sheetData>
  <sheetProtection algorithmName="SHA-512" hashValue="Y0ZPvQZtAFUHzZ3TxGWzdE4aci2Xijhm2IrIxA0CldABTyvrthlmU/PeXYNBAaTj6ou2Z60VGzyqGFUWwQCFMA==" saltValue="h6OUbobrViTEjPjkFRWzeQ==" spinCount="100000" sheet="1" objects="1" scenarios="1" selectLockedCells="1"/>
  <mergeCells count="30">
    <mergeCell ref="C1:D1"/>
    <mergeCell ref="C2:D2"/>
    <mergeCell ref="E2:J2"/>
    <mergeCell ref="A1:B2"/>
    <mergeCell ref="Z57:AF57"/>
    <mergeCell ref="A4:I4"/>
    <mergeCell ref="A26:I26"/>
    <mergeCell ref="T43:X43"/>
    <mergeCell ref="T42:X42"/>
    <mergeCell ref="K46:O46"/>
    <mergeCell ref="K45:O45"/>
    <mergeCell ref="K44:O44"/>
    <mergeCell ref="K43:O43"/>
    <mergeCell ref="K42:O42"/>
    <mergeCell ref="K47:O47"/>
    <mergeCell ref="T47:X47"/>
    <mergeCell ref="T46:X46"/>
    <mergeCell ref="K40:O40"/>
    <mergeCell ref="K39:O39"/>
    <mergeCell ref="T45:X45"/>
    <mergeCell ref="T44:X44"/>
    <mergeCell ref="T4:AA4"/>
    <mergeCell ref="K2:AA2"/>
    <mergeCell ref="K4:Q4"/>
    <mergeCell ref="K41:O41"/>
    <mergeCell ref="T41:X41"/>
    <mergeCell ref="K38:O38"/>
    <mergeCell ref="T40:X40"/>
    <mergeCell ref="T39:X39"/>
    <mergeCell ref="T38:X38"/>
  </mergeCells>
  <phoneticPr fontId="1"/>
  <pageMargins left="0.7" right="0.25" top="0.35" bottom="0.23" header="0.3" footer="0.16"/>
  <pageSetup paperSize="9" scale="90" orientation="landscape" r:id="rId1"/>
  <headerFooter alignWithMargins="0">
    <oddHeader>&amp;R&amp;8平成30年度　佐賀県教育センター　小・中・高等学校教育相談</oddHeader>
    <oddFooter>&amp;C実践前結果【個人の様子】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Spinner 3">
              <controlPr locked="0" defaultSize="0" autoPict="0">
                <anchor moveWithCells="1" sizeWithCells="1">
                  <from>
                    <xdr:col>9</xdr:col>
                    <xdr:colOff>228600</xdr:colOff>
                    <xdr:row>0</xdr:row>
                    <xdr:rowOff>9525</xdr:rowOff>
                  </from>
                  <to>
                    <xdr:col>9</xdr:col>
                    <xdr:colOff>409575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BG104"/>
  <sheetViews>
    <sheetView showGridLines="0" view="pageBreakPreview" zoomScale="80" zoomScaleNormal="100" zoomScaleSheetLayoutView="80" workbookViewId="0">
      <selection activeCell="H7" sqref="H7"/>
    </sheetView>
  </sheetViews>
  <sheetFormatPr defaultRowHeight="13.5"/>
  <cols>
    <col min="2" max="2" width="4" style="2" customWidth="1"/>
    <col min="3" max="3" width="3.875" style="2" customWidth="1"/>
    <col min="4" max="4" width="3.875" style="2" hidden="1" customWidth="1"/>
    <col min="5" max="5" width="16.375" style="2" customWidth="1"/>
    <col min="6" max="6" width="4" style="2" hidden="1" customWidth="1"/>
    <col min="7" max="12" width="4.375" customWidth="1"/>
    <col min="13" max="13" width="6" customWidth="1"/>
    <col min="14" max="14" width="9" customWidth="1"/>
    <col min="15" max="20" width="4.375" customWidth="1"/>
    <col min="21" max="21" width="6" customWidth="1"/>
    <col min="22" max="22" width="3.75" bestFit="1" customWidth="1"/>
    <col min="23" max="23" width="5.625" hidden="1" customWidth="1"/>
    <col min="24" max="24" width="5.625" style="1" hidden="1" customWidth="1"/>
    <col min="25" max="28" width="5.625" hidden="1" customWidth="1"/>
    <col min="29" max="32" width="6.5" hidden="1" customWidth="1"/>
    <col min="33" max="45" width="4.625" hidden="1" customWidth="1"/>
    <col min="46" max="59" width="8.125" hidden="1" customWidth="1"/>
    <col min="60" max="61" width="4.625" customWidth="1"/>
    <col min="62" max="75" width="5.625" customWidth="1"/>
  </cols>
  <sheetData>
    <row r="1" spans="1:59" ht="34.5" customHeight="1" thickBot="1">
      <c r="A1" s="487" t="s">
        <v>48</v>
      </c>
      <c r="B1" s="488"/>
      <c r="C1" s="470">
        <f>'入力シート（実践前）'!C1:G1</f>
        <v>0</v>
      </c>
      <c r="D1" s="471"/>
      <c r="E1" s="471"/>
      <c r="F1" s="471"/>
      <c r="G1" s="471"/>
      <c r="H1" s="472" t="str">
        <f>'入力シート（実践前）'!H1</f>
        <v>選択してください</v>
      </c>
      <c r="I1" s="473"/>
      <c r="J1" s="222">
        <f>'入力シート（実践前）'!J1</f>
        <v>0</v>
      </c>
      <c r="K1" s="233" t="s">
        <v>38</v>
      </c>
      <c r="L1" s="222">
        <f>'入力シート（実践前）'!L1</f>
        <v>0</v>
      </c>
      <c r="M1" s="234" t="s">
        <v>39</v>
      </c>
      <c r="N1" s="235"/>
      <c r="O1" s="159"/>
      <c r="P1" s="233" t="s">
        <v>26</v>
      </c>
      <c r="Q1" s="159"/>
      <c r="R1" s="236" t="s">
        <v>37</v>
      </c>
      <c r="S1" s="237"/>
      <c r="T1" s="238"/>
      <c r="U1" s="238"/>
      <c r="V1" s="238"/>
      <c r="W1" s="7"/>
      <c r="X1" s="35"/>
    </row>
    <row r="2" spans="1:59" ht="20.25" customHeight="1">
      <c r="A2" s="239"/>
      <c r="B2" s="240"/>
      <c r="C2" s="240"/>
      <c r="D2" s="240"/>
      <c r="E2" s="240"/>
      <c r="F2" s="240"/>
      <c r="G2" s="474" t="s">
        <v>35</v>
      </c>
      <c r="H2" s="475"/>
      <c r="I2" s="475"/>
      <c r="J2" s="475"/>
      <c r="K2" s="475"/>
      <c r="L2" s="476"/>
      <c r="M2" s="241"/>
      <c r="N2" s="242"/>
      <c r="O2" s="477" t="s">
        <v>11</v>
      </c>
      <c r="P2" s="478"/>
      <c r="Q2" s="478"/>
      <c r="R2" s="478"/>
      <c r="S2" s="478"/>
      <c r="T2" s="479"/>
      <c r="U2" s="243"/>
      <c r="V2" s="239"/>
    </row>
    <row r="3" spans="1:59" ht="20.25" customHeight="1" thickBot="1">
      <c r="A3" s="239"/>
      <c r="B3" s="240"/>
      <c r="C3" s="240"/>
      <c r="D3" s="240"/>
      <c r="E3" s="240"/>
      <c r="F3" s="240"/>
      <c r="G3" s="244">
        <v>1</v>
      </c>
      <c r="H3" s="245">
        <v>2</v>
      </c>
      <c r="I3" s="245">
        <v>3</v>
      </c>
      <c r="J3" s="245">
        <v>4</v>
      </c>
      <c r="K3" s="245">
        <v>5</v>
      </c>
      <c r="L3" s="246">
        <v>6</v>
      </c>
      <c r="M3" s="241"/>
      <c r="N3" s="242"/>
      <c r="O3" s="247">
        <v>7</v>
      </c>
      <c r="P3" s="248">
        <v>8</v>
      </c>
      <c r="Q3" s="248">
        <v>9</v>
      </c>
      <c r="R3" s="248">
        <v>10</v>
      </c>
      <c r="S3" s="248">
        <v>11</v>
      </c>
      <c r="T3" s="249">
        <v>12</v>
      </c>
      <c r="U3" s="243"/>
      <c r="V3" s="239"/>
    </row>
    <row r="4" spans="1:59" ht="249.95" customHeight="1" thickBot="1">
      <c r="A4" s="250"/>
      <c r="B4" s="480" t="s">
        <v>36</v>
      </c>
      <c r="C4" s="480"/>
      <c r="D4" s="480"/>
      <c r="E4" s="480"/>
      <c r="F4" s="251"/>
      <c r="G4" s="481" t="s">
        <v>12</v>
      </c>
      <c r="H4" s="483" t="s">
        <v>81</v>
      </c>
      <c r="I4" s="483" t="s">
        <v>14</v>
      </c>
      <c r="J4" s="483" t="s">
        <v>82</v>
      </c>
      <c r="K4" s="483" t="s">
        <v>83</v>
      </c>
      <c r="L4" s="485" t="s">
        <v>17</v>
      </c>
      <c r="M4" s="252"/>
      <c r="N4" s="252"/>
      <c r="O4" s="481" t="s">
        <v>30</v>
      </c>
      <c r="P4" s="483" t="s">
        <v>84</v>
      </c>
      <c r="Q4" s="483" t="s">
        <v>31</v>
      </c>
      <c r="R4" s="483" t="s">
        <v>33</v>
      </c>
      <c r="S4" s="483" t="s">
        <v>32</v>
      </c>
      <c r="T4" s="485" t="s">
        <v>34</v>
      </c>
      <c r="U4" s="253"/>
      <c r="V4" s="253"/>
      <c r="W4" s="4"/>
      <c r="X4" s="4"/>
      <c r="Y4" s="4"/>
      <c r="AT4" s="181" t="e">
        <f>(AT5+AV5+AY5)/3</f>
        <v>#DIV/0!</v>
      </c>
      <c r="AU4" s="181" t="e">
        <f>(AU5+AW5+AX5)/3</f>
        <v>#DIV/0!</v>
      </c>
      <c r="AV4" s="180"/>
      <c r="AW4" s="180"/>
      <c r="AX4" s="180"/>
      <c r="AY4" s="180"/>
      <c r="AZ4" s="180"/>
      <c r="BA4" s="181" t="e">
        <f>(BA5+BB5+BE5+BF5)/4</f>
        <v>#DIV/0!</v>
      </c>
      <c r="BB4" s="181" t="e">
        <f>(BC5+BD5)/2</f>
        <v>#DIV/0!</v>
      </c>
      <c r="BC4" s="180"/>
      <c r="BD4" s="180"/>
      <c r="BE4" s="180"/>
      <c r="BF4" s="180"/>
    </row>
    <row r="5" spans="1:59" ht="15.95" customHeight="1" thickBot="1">
      <c r="A5" s="239"/>
      <c r="B5" s="254" t="s">
        <v>1</v>
      </c>
      <c r="C5" s="255" t="s">
        <v>24</v>
      </c>
      <c r="D5" s="256"/>
      <c r="E5" s="257" t="s">
        <v>25</v>
      </c>
      <c r="F5" s="258"/>
      <c r="G5" s="482"/>
      <c r="H5" s="484"/>
      <c r="I5" s="484"/>
      <c r="J5" s="484"/>
      <c r="K5" s="484"/>
      <c r="L5" s="486"/>
      <c r="M5" s="259" t="s">
        <v>0</v>
      </c>
      <c r="N5" s="260"/>
      <c r="O5" s="482"/>
      <c r="P5" s="484"/>
      <c r="Q5" s="484"/>
      <c r="R5" s="484"/>
      <c r="S5" s="484"/>
      <c r="T5" s="486"/>
      <c r="U5" s="259" t="s">
        <v>0</v>
      </c>
      <c r="V5" s="239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T5" s="17" t="e">
        <f t="shared" ref="AT5:AY5" si="0">AVERAGE(AT6:AT27)</f>
        <v>#DIV/0!</v>
      </c>
      <c r="AU5" s="17" t="e">
        <f t="shared" si="0"/>
        <v>#DIV/0!</v>
      </c>
      <c r="AV5" s="17" t="e">
        <f t="shared" si="0"/>
        <v>#DIV/0!</v>
      </c>
      <c r="AW5" s="17" t="e">
        <f t="shared" si="0"/>
        <v>#DIV/0!</v>
      </c>
      <c r="AX5" s="17" t="e">
        <f t="shared" si="0"/>
        <v>#DIV/0!</v>
      </c>
      <c r="AY5" s="17" t="e">
        <f t="shared" si="0"/>
        <v>#DIV/0!</v>
      </c>
      <c r="AZ5" s="17" t="e">
        <f>AVERAGE(AT5:AY5)</f>
        <v>#DIV/0!</v>
      </c>
      <c r="BA5" s="17" t="e">
        <f t="shared" ref="BA5:BF5" si="1">AVERAGE(BA6:BA27)</f>
        <v>#DIV/0!</v>
      </c>
      <c r="BB5" s="17" t="e">
        <f>AVERAGE(BB6:BB27)</f>
        <v>#DIV/0!</v>
      </c>
      <c r="BC5" s="17" t="e">
        <f t="shared" si="1"/>
        <v>#DIV/0!</v>
      </c>
      <c r="BD5" s="17" t="e">
        <f t="shared" si="1"/>
        <v>#DIV/0!</v>
      </c>
      <c r="BE5" s="17" t="e">
        <f t="shared" si="1"/>
        <v>#DIV/0!</v>
      </c>
      <c r="BF5" s="17" t="e">
        <f t="shared" si="1"/>
        <v>#DIV/0!</v>
      </c>
      <c r="BG5" s="17" t="e">
        <f>AVERAGE(BA5:BF5)</f>
        <v>#DIV/0!</v>
      </c>
    </row>
    <row r="6" spans="1:59" ht="15.95" customHeight="1">
      <c r="A6" s="239"/>
      <c r="B6" s="261">
        <v>1</v>
      </c>
      <c r="C6" s="213" t="str">
        <f>IF('入力シート（実践前）'!C6="","",'入力シート（実践前）'!C6)</f>
        <v/>
      </c>
      <c r="D6" s="214" t="e">
        <f>IF('入力シート（実践前）'!D6="","",'入力シート（実践前）'!D6)</f>
        <v>#VALUE!</v>
      </c>
      <c r="E6" s="262" t="str">
        <f>IF('入力シート（実践前）'!E6="","",'入力シート（実践前）'!E6)</f>
        <v/>
      </c>
      <c r="F6" s="263"/>
      <c r="G6" s="147"/>
      <c r="H6" s="148"/>
      <c r="I6" s="148"/>
      <c r="J6" s="148"/>
      <c r="K6" s="148"/>
      <c r="L6" s="148"/>
      <c r="M6" s="264" t="str">
        <f>IF(OR(G6="",H6="",I6="",J6="",K6="",L6=""),"",SUM(G6:L6))</f>
        <v/>
      </c>
      <c r="N6" s="265" t="str">
        <f>IF(M6="","",COUNT(M$6:M6))</f>
        <v/>
      </c>
      <c r="O6" s="147"/>
      <c r="P6" s="148"/>
      <c r="Q6" s="148"/>
      <c r="R6" s="148"/>
      <c r="S6" s="148"/>
      <c r="T6" s="148"/>
      <c r="U6" s="266" t="str">
        <f>IF(OR(O6="",P6="",Q6="",R6="",S6="",T6=""),"",SUM(O6:T6))</f>
        <v/>
      </c>
      <c r="V6" s="267" t="str">
        <f>IF(U6="","",COUNT(U$6:U6))</f>
        <v/>
      </c>
      <c r="W6" s="80">
        <v>1</v>
      </c>
      <c r="X6" s="81">
        <f>(G6+I6+L6)/3</f>
        <v>0</v>
      </c>
      <c r="Y6" s="81">
        <f>(H6+J6+K6)/3</f>
        <v>0</v>
      </c>
      <c r="Z6" s="81">
        <f>(O6+P6+S6+T6)/4</f>
        <v>0</v>
      </c>
      <c r="AA6" s="82">
        <f>(Q6+R6)/2</f>
        <v>0</v>
      </c>
      <c r="AB6" s="87"/>
      <c r="AC6" s="74"/>
      <c r="AD6" s="73" t="str">
        <f t="shared" ref="AD6:AD27" si="2">IF(COUNTIF(D:D,"&lt;101")&lt;ROW(A1),"",ROW(A1))</f>
        <v/>
      </c>
      <c r="AE6" s="68" t="str">
        <f>IF(AD6="","",INDEX(E:E,MATCH(AD6,D:D,0)))</f>
        <v/>
      </c>
      <c r="AF6" s="100" t="str">
        <f>IF(AD6="","",INDEX(G:G,MATCH(AD6,D:D,0)))</f>
        <v/>
      </c>
      <c r="AG6" s="73" t="str">
        <f t="shared" ref="AG6:AG27" si="3">IF(AD6="","",INDEX(H:H,MATCH(AD6,D:D,0)))</f>
        <v/>
      </c>
      <c r="AH6" s="73" t="str">
        <f t="shared" ref="AH6:AH27" si="4">IF(AD6="","",INDEX(I:I,MATCH(AD6,D:D,0)))</f>
        <v/>
      </c>
      <c r="AI6" s="73" t="str">
        <f t="shared" ref="AI6:AI27" si="5">IF(AD6="","",INDEX(J:J,MATCH(AD6,D:D,0)))</f>
        <v/>
      </c>
      <c r="AJ6" s="73" t="str">
        <f t="shared" ref="AJ6:AJ27" si="6">IF(AD6="","",INDEX(K:K,MATCH(AD6,D:D,0)))</f>
        <v/>
      </c>
      <c r="AK6" s="73" t="str">
        <f>IF(AD6="","",INDEX(L:L,MATCH(AD6,D:D,0)))</f>
        <v/>
      </c>
      <c r="AL6" s="123" t="str">
        <f>IF(AD6="","",INDEX(M:M,MATCH(AD6,D:D,0)))</f>
        <v/>
      </c>
      <c r="AM6" s="67" t="str">
        <f t="shared" ref="AM6:AM27" si="7">IF(AD6="","",INDEX(O:O,MATCH(AD6,D:D,0)))</f>
        <v/>
      </c>
      <c r="AN6" s="73" t="str">
        <f t="shared" ref="AN6:AN27" si="8">IF(AD6="","",INDEX(P:P,MATCH(AD6,D:D,0)))</f>
        <v/>
      </c>
      <c r="AO6" s="73" t="str">
        <f t="shared" ref="AO6:AO27" si="9">IF(AD6="","",INDEX(Q:Q,MATCH(AD6,D:D,0)))</f>
        <v/>
      </c>
      <c r="AP6" s="73" t="str">
        <f t="shared" ref="AP6:AP27" si="10">IF(AD6="","",INDEX(R:R,MATCH(AD6,D:D,0)))</f>
        <v/>
      </c>
      <c r="AQ6" s="73" t="str">
        <f t="shared" ref="AQ6:AQ27" si="11">IF(AD6="","",INDEX(S:S,MATCH(AD6,D:D,0)))</f>
        <v/>
      </c>
      <c r="AR6" s="73" t="str">
        <f t="shared" ref="AR6:AR27" si="12">IF(AD6="","",INDEX(T:T,MATCH(AD6,D:D,0)))</f>
        <v/>
      </c>
      <c r="AS6" s="102" t="str">
        <f>IF(AD6="","",INDEX(U:U,MATCH(AD6,D:D,0)))</f>
        <v/>
      </c>
      <c r="AT6" s="87" t="str">
        <f>IF(AF6=0,"",AF6)</f>
        <v/>
      </c>
      <c r="AU6" s="3" t="str">
        <f t="shared" ref="AU6:AZ21" si="13">IF(AG6=0,"",AG6)</f>
        <v/>
      </c>
      <c r="AV6" s="3" t="str">
        <f t="shared" si="13"/>
        <v/>
      </c>
      <c r="AW6" s="3" t="str">
        <f t="shared" si="13"/>
        <v/>
      </c>
      <c r="AX6" s="3" t="str">
        <f t="shared" si="13"/>
        <v/>
      </c>
      <c r="AY6" s="3" t="str">
        <f t="shared" si="13"/>
        <v/>
      </c>
      <c r="AZ6" s="102" t="str">
        <f>IF(AL6=0,"",AL6)</f>
        <v/>
      </c>
      <c r="BA6" s="3" t="str">
        <f t="shared" ref="BA6:BG21" si="14">IF(AM6=0,"",AM6)</f>
        <v/>
      </c>
      <c r="BB6" s="3" t="str">
        <f t="shared" si="14"/>
        <v/>
      </c>
      <c r="BC6" s="3" t="str">
        <f t="shared" si="14"/>
        <v/>
      </c>
      <c r="BD6" s="3" t="str">
        <f t="shared" si="14"/>
        <v/>
      </c>
      <c r="BE6" s="3" t="str">
        <f t="shared" si="14"/>
        <v/>
      </c>
      <c r="BF6" s="3" t="str">
        <f t="shared" si="14"/>
        <v/>
      </c>
      <c r="BG6" s="102" t="str">
        <f t="shared" si="14"/>
        <v/>
      </c>
    </row>
    <row r="7" spans="1:59" ht="15.95" customHeight="1">
      <c r="A7" s="239"/>
      <c r="B7" s="268">
        <v>2</v>
      </c>
      <c r="C7" s="215" t="str">
        <f>IF('入力シート（実践前）'!C7="","",'入力シート（実践前）'!C7)</f>
        <v/>
      </c>
      <c r="D7" s="216" t="e">
        <f>IF(C7="","",COUNTIF(C$6:C7,C7))+IF(C7=2,100)</f>
        <v>#VALUE!</v>
      </c>
      <c r="E7" s="269" t="str">
        <f>IF('入力シート（実践前）'!E7="","",'入力シート（実践前）'!E7)</f>
        <v/>
      </c>
      <c r="F7" s="270"/>
      <c r="G7" s="149"/>
      <c r="H7" s="150"/>
      <c r="I7" s="150"/>
      <c r="J7" s="150"/>
      <c r="K7" s="150"/>
      <c r="L7" s="150"/>
      <c r="M7" s="271" t="str">
        <f t="shared" ref="M7:M49" si="15">IF(OR(G7="",H7="",I7="",J7="",K7="",L7=""),"",SUM(G7:L7))</f>
        <v/>
      </c>
      <c r="N7" s="265" t="str">
        <f>IF(M7="","",COUNT(M$6:M7))</f>
        <v/>
      </c>
      <c r="O7" s="149"/>
      <c r="P7" s="150"/>
      <c r="Q7" s="150"/>
      <c r="R7" s="150"/>
      <c r="S7" s="150"/>
      <c r="T7" s="150"/>
      <c r="U7" s="272" t="str">
        <f t="shared" ref="U7:U49" si="16">IF(OR(O7="",P7="",Q7="",R7="",S7="",T7=""),"",SUM(O7:T7))</f>
        <v/>
      </c>
      <c r="V7" s="267" t="str">
        <f>IF(U7="","",COUNT(U$6:U7))</f>
        <v/>
      </c>
      <c r="W7" s="83">
        <v>2</v>
      </c>
      <c r="X7" s="98">
        <f t="shared" ref="X7:X49" si="17">(G7+I7+L7)/3</f>
        <v>0</v>
      </c>
      <c r="Y7" s="98">
        <f t="shared" ref="Y7:Y49" si="18">(H7+J7+K7)/3</f>
        <v>0</v>
      </c>
      <c r="Z7" s="98">
        <f t="shared" ref="Z7:Z49" si="19">(O7+P7+S7+T7)/4</f>
        <v>0</v>
      </c>
      <c r="AA7" s="85">
        <f t="shared" ref="AA7:AA49" si="20">(Q7+R7)/2</f>
        <v>0</v>
      </c>
      <c r="AB7" s="88"/>
      <c r="AC7" s="75"/>
      <c r="AD7" s="189" t="str">
        <f t="shared" si="2"/>
        <v/>
      </c>
      <c r="AE7" s="70" t="str">
        <f t="shared" ref="AE7:AE27" si="21">IF(AD7="","",INDEX(E:E,MATCH(AD7,D:D,0)))</f>
        <v/>
      </c>
      <c r="AF7" s="69" t="str">
        <f t="shared" ref="AF7:AF27" si="22">IF(AD7="","",INDEX(G:G,MATCH(AD7,D:D,0)))</f>
        <v/>
      </c>
      <c r="AG7" s="189" t="str">
        <f t="shared" si="3"/>
        <v/>
      </c>
      <c r="AH7" s="189" t="str">
        <f t="shared" si="4"/>
        <v/>
      </c>
      <c r="AI7" s="189" t="str">
        <f t="shared" si="5"/>
        <v/>
      </c>
      <c r="AJ7" s="189" t="str">
        <f t="shared" si="6"/>
        <v/>
      </c>
      <c r="AK7" s="189" t="str">
        <f t="shared" ref="AK7:AK27" si="23">IF(AD7="","",INDEX(L:L,MATCH(AD7,D:D,0)))</f>
        <v/>
      </c>
      <c r="AL7" s="124" t="str">
        <f>IF(AD7="","",INDEX(M:M,MATCH(AD7,D:D,0)))</f>
        <v/>
      </c>
      <c r="AM7" s="69" t="str">
        <f t="shared" si="7"/>
        <v/>
      </c>
      <c r="AN7" s="189" t="str">
        <f t="shared" si="8"/>
        <v/>
      </c>
      <c r="AO7" s="189" t="str">
        <f t="shared" si="9"/>
        <v/>
      </c>
      <c r="AP7" s="189" t="str">
        <f t="shared" si="10"/>
        <v/>
      </c>
      <c r="AQ7" s="189" t="str">
        <f t="shared" si="11"/>
        <v/>
      </c>
      <c r="AR7" s="189" t="str">
        <f t="shared" si="12"/>
        <v/>
      </c>
      <c r="AS7" s="126" t="str">
        <f t="shared" ref="AS7:AS27" si="24">IF(AD7="","",INDEX(U:U,MATCH(AD7,D:D,0)))</f>
        <v/>
      </c>
      <c r="AT7" s="88" t="str">
        <f t="shared" ref="AT7:BG39" si="25">IF(AF7=0,"",AF7)</f>
        <v/>
      </c>
      <c r="AU7" s="7" t="str">
        <f t="shared" si="13"/>
        <v/>
      </c>
      <c r="AV7" s="7" t="str">
        <f t="shared" si="13"/>
        <v/>
      </c>
      <c r="AW7" s="7" t="str">
        <f t="shared" si="13"/>
        <v/>
      </c>
      <c r="AX7" s="7" t="str">
        <f t="shared" si="13"/>
        <v/>
      </c>
      <c r="AY7" s="7" t="str">
        <f t="shared" si="13"/>
        <v/>
      </c>
      <c r="AZ7" s="126" t="str">
        <f t="shared" si="13"/>
        <v/>
      </c>
      <c r="BA7" s="7" t="str">
        <f t="shared" si="14"/>
        <v/>
      </c>
      <c r="BB7" s="7" t="str">
        <f t="shared" si="14"/>
        <v/>
      </c>
      <c r="BC7" s="7" t="str">
        <f t="shared" si="14"/>
        <v/>
      </c>
      <c r="BD7" s="7" t="str">
        <f t="shared" si="14"/>
        <v/>
      </c>
      <c r="BE7" s="7" t="str">
        <f t="shared" si="14"/>
        <v/>
      </c>
      <c r="BF7" s="7" t="str">
        <f t="shared" si="14"/>
        <v/>
      </c>
      <c r="BG7" s="126" t="str">
        <f t="shared" si="14"/>
        <v/>
      </c>
    </row>
    <row r="8" spans="1:59" ht="15.95" customHeight="1">
      <c r="A8" s="239"/>
      <c r="B8" s="268">
        <v>3</v>
      </c>
      <c r="C8" s="215" t="str">
        <f>IF('入力シート（実践前）'!C8="","",'入力シート（実践前）'!C8)</f>
        <v/>
      </c>
      <c r="D8" s="216" t="e">
        <f>IF(C8="","",COUNTIF(C$6:C8,C8))+IF(C8=2,100)</f>
        <v>#VALUE!</v>
      </c>
      <c r="E8" s="269" t="str">
        <f>IF('入力シート（実践前）'!E8="","",'入力シート（実践前）'!E8)</f>
        <v/>
      </c>
      <c r="F8" s="270"/>
      <c r="G8" s="149"/>
      <c r="H8" s="150"/>
      <c r="I8" s="150"/>
      <c r="J8" s="150"/>
      <c r="K8" s="150"/>
      <c r="L8" s="150"/>
      <c r="M8" s="271" t="str">
        <f>IF(OR(G8="",H8="",I8="",J8="",K8="",L8=""),"",SUM(G8:L8))</f>
        <v/>
      </c>
      <c r="N8" s="265" t="str">
        <f>IF(M8="","",COUNT(M$6:M8))</f>
        <v/>
      </c>
      <c r="O8" s="149"/>
      <c r="P8" s="150"/>
      <c r="Q8" s="150"/>
      <c r="R8" s="150"/>
      <c r="S8" s="150"/>
      <c r="T8" s="150"/>
      <c r="U8" s="272" t="str">
        <f t="shared" si="16"/>
        <v/>
      </c>
      <c r="V8" s="267" t="str">
        <f>IF(U8="","",COUNT(U$6:U8))</f>
        <v/>
      </c>
      <c r="W8" s="83">
        <v>3</v>
      </c>
      <c r="X8" s="98">
        <f t="shared" si="17"/>
        <v>0</v>
      </c>
      <c r="Y8" s="98">
        <f t="shared" si="18"/>
        <v>0</v>
      </c>
      <c r="Z8" s="98">
        <f t="shared" si="19"/>
        <v>0</v>
      </c>
      <c r="AA8" s="85">
        <f t="shared" si="20"/>
        <v>0</v>
      </c>
      <c r="AB8" s="88"/>
      <c r="AC8" s="75"/>
      <c r="AD8" s="189" t="str">
        <f t="shared" si="2"/>
        <v/>
      </c>
      <c r="AE8" s="70" t="str">
        <f t="shared" si="21"/>
        <v/>
      </c>
      <c r="AF8" s="69" t="str">
        <f t="shared" si="22"/>
        <v/>
      </c>
      <c r="AG8" s="189" t="str">
        <f t="shared" si="3"/>
        <v/>
      </c>
      <c r="AH8" s="189" t="str">
        <f t="shared" si="4"/>
        <v/>
      </c>
      <c r="AI8" s="189" t="str">
        <f t="shared" si="5"/>
        <v/>
      </c>
      <c r="AJ8" s="189" t="str">
        <f t="shared" si="6"/>
        <v/>
      </c>
      <c r="AK8" s="189" t="str">
        <f t="shared" si="23"/>
        <v/>
      </c>
      <c r="AL8" s="124" t="str">
        <f t="shared" ref="AL8:AL27" si="26">IF(AD8="","",INDEX(M:M,MATCH(AD8,D:D,0)))</f>
        <v/>
      </c>
      <c r="AM8" s="69" t="str">
        <f t="shared" si="7"/>
        <v/>
      </c>
      <c r="AN8" s="189" t="str">
        <f t="shared" si="8"/>
        <v/>
      </c>
      <c r="AO8" s="189" t="str">
        <f t="shared" si="9"/>
        <v/>
      </c>
      <c r="AP8" s="189" t="str">
        <f t="shared" si="10"/>
        <v/>
      </c>
      <c r="AQ8" s="189" t="str">
        <f t="shared" si="11"/>
        <v/>
      </c>
      <c r="AR8" s="189" t="str">
        <f t="shared" si="12"/>
        <v/>
      </c>
      <c r="AS8" s="126" t="str">
        <f t="shared" si="24"/>
        <v/>
      </c>
      <c r="AT8" s="88" t="str">
        <f t="shared" si="25"/>
        <v/>
      </c>
      <c r="AU8" s="7" t="str">
        <f t="shared" si="13"/>
        <v/>
      </c>
      <c r="AV8" s="7" t="str">
        <f t="shared" si="13"/>
        <v/>
      </c>
      <c r="AW8" s="7" t="str">
        <f t="shared" si="13"/>
        <v/>
      </c>
      <c r="AX8" s="7" t="str">
        <f t="shared" si="13"/>
        <v/>
      </c>
      <c r="AY8" s="7" t="str">
        <f t="shared" si="13"/>
        <v/>
      </c>
      <c r="AZ8" s="126" t="str">
        <f t="shared" si="13"/>
        <v/>
      </c>
      <c r="BA8" s="7" t="str">
        <f t="shared" si="14"/>
        <v/>
      </c>
      <c r="BB8" s="7" t="str">
        <f t="shared" si="14"/>
        <v/>
      </c>
      <c r="BC8" s="7" t="str">
        <f t="shared" si="14"/>
        <v/>
      </c>
      <c r="BD8" s="7" t="str">
        <f t="shared" si="14"/>
        <v/>
      </c>
      <c r="BE8" s="7" t="str">
        <f t="shared" si="14"/>
        <v/>
      </c>
      <c r="BF8" s="7" t="str">
        <f t="shared" si="14"/>
        <v/>
      </c>
      <c r="BG8" s="126" t="str">
        <f t="shared" si="14"/>
        <v/>
      </c>
    </row>
    <row r="9" spans="1:59" ht="15.95" customHeight="1">
      <c r="A9" s="239"/>
      <c r="B9" s="268">
        <v>4</v>
      </c>
      <c r="C9" s="215" t="str">
        <f>IF('入力シート（実践前）'!C9="","",'入力シート（実践前）'!C9)</f>
        <v/>
      </c>
      <c r="D9" s="216" t="e">
        <f>IF(C9="","",COUNTIF(C$6:C9,C9))+IF(C9=2,100)</f>
        <v>#VALUE!</v>
      </c>
      <c r="E9" s="269" t="str">
        <f>IF('入力シート（実践前）'!E9="","",'入力シート（実践前）'!E9)</f>
        <v/>
      </c>
      <c r="F9" s="270"/>
      <c r="G9" s="149"/>
      <c r="H9" s="150"/>
      <c r="I9" s="150"/>
      <c r="J9" s="150"/>
      <c r="K9" s="150"/>
      <c r="L9" s="150"/>
      <c r="M9" s="271" t="str">
        <f t="shared" si="15"/>
        <v/>
      </c>
      <c r="N9" s="265" t="str">
        <f>IF(M9="","",COUNT(M$6:M9))</f>
        <v/>
      </c>
      <c r="O9" s="149"/>
      <c r="P9" s="150"/>
      <c r="Q9" s="150"/>
      <c r="R9" s="150"/>
      <c r="S9" s="150"/>
      <c r="T9" s="150"/>
      <c r="U9" s="272" t="str">
        <f t="shared" si="16"/>
        <v/>
      </c>
      <c r="V9" s="267" t="str">
        <f>IF(U9="","",COUNT(U$6:U9))</f>
        <v/>
      </c>
      <c r="W9" s="83">
        <v>4</v>
      </c>
      <c r="X9" s="98">
        <f t="shared" si="17"/>
        <v>0</v>
      </c>
      <c r="Y9" s="98">
        <f t="shared" si="18"/>
        <v>0</v>
      </c>
      <c r="Z9" s="98">
        <f t="shared" si="19"/>
        <v>0</v>
      </c>
      <c r="AA9" s="85">
        <f t="shared" si="20"/>
        <v>0</v>
      </c>
      <c r="AB9" s="88"/>
      <c r="AC9" s="75"/>
      <c r="AD9" s="189" t="str">
        <f t="shared" si="2"/>
        <v/>
      </c>
      <c r="AE9" s="70" t="str">
        <f t="shared" si="21"/>
        <v/>
      </c>
      <c r="AF9" s="69" t="str">
        <f t="shared" si="22"/>
        <v/>
      </c>
      <c r="AG9" s="189" t="str">
        <f t="shared" si="3"/>
        <v/>
      </c>
      <c r="AH9" s="189" t="str">
        <f t="shared" si="4"/>
        <v/>
      </c>
      <c r="AI9" s="189" t="str">
        <f t="shared" si="5"/>
        <v/>
      </c>
      <c r="AJ9" s="189" t="str">
        <f t="shared" si="6"/>
        <v/>
      </c>
      <c r="AK9" s="189" t="str">
        <f t="shared" si="23"/>
        <v/>
      </c>
      <c r="AL9" s="124" t="str">
        <f t="shared" si="26"/>
        <v/>
      </c>
      <c r="AM9" s="69" t="str">
        <f t="shared" si="7"/>
        <v/>
      </c>
      <c r="AN9" s="189" t="str">
        <f t="shared" si="8"/>
        <v/>
      </c>
      <c r="AO9" s="189" t="str">
        <f t="shared" si="9"/>
        <v/>
      </c>
      <c r="AP9" s="189" t="str">
        <f t="shared" si="10"/>
        <v/>
      </c>
      <c r="AQ9" s="189" t="str">
        <f t="shared" si="11"/>
        <v/>
      </c>
      <c r="AR9" s="189" t="str">
        <f t="shared" si="12"/>
        <v/>
      </c>
      <c r="AS9" s="126" t="str">
        <f t="shared" si="24"/>
        <v/>
      </c>
      <c r="AT9" s="88" t="str">
        <f t="shared" si="25"/>
        <v/>
      </c>
      <c r="AU9" s="7" t="str">
        <f t="shared" si="13"/>
        <v/>
      </c>
      <c r="AV9" s="7" t="str">
        <f t="shared" si="13"/>
        <v/>
      </c>
      <c r="AW9" s="7" t="str">
        <f t="shared" si="13"/>
        <v/>
      </c>
      <c r="AX9" s="7" t="str">
        <f t="shared" si="13"/>
        <v/>
      </c>
      <c r="AY9" s="7" t="str">
        <f t="shared" si="13"/>
        <v/>
      </c>
      <c r="AZ9" s="126" t="str">
        <f t="shared" si="13"/>
        <v/>
      </c>
      <c r="BA9" s="7" t="str">
        <f t="shared" si="14"/>
        <v/>
      </c>
      <c r="BB9" s="7" t="str">
        <f t="shared" si="14"/>
        <v/>
      </c>
      <c r="BC9" s="7" t="str">
        <f t="shared" si="14"/>
        <v/>
      </c>
      <c r="BD9" s="7" t="str">
        <f t="shared" si="14"/>
        <v/>
      </c>
      <c r="BE9" s="7" t="str">
        <f t="shared" si="14"/>
        <v/>
      </c>
      <c r="BF9" s="7" t="str">
        <f t="shared" si="14"/>
        <v/>
      </c>
      <c r="BG9" s="126" t="str">
        <f t="shared" si="14"/>
        <v/>
      </c>
    </row>
    <row r="10" spans="1:59" ht="15.95" customHeight="1" thickBot="1">
      <c r="A10" s="239"/>
      <c r="B10" s="273">
        <v>5</v>
      </c>
      <c r="C10" s="217" t="str">
        <f>IF('入力シート（実践前）'!C10="","",'入力シート（実践前）'!C10)</f>
        <v/>
      </c>
      <c r="D10" s="218" t="e">
        <f>IF(C10="","",COUNTIF(C$6:C10,C10))+IF(C10=2,100)</f>
        <v>#VALUE!</v>
      </c>
      <c r="E10" s="274" t="str">
        <f>IF('入力シート（実践前）'!E10="","",'入力シート（実践前）'!E10)</f>
        <v/>
      </c>
      <c r="F10" s="275"/>
      <c r="G10" s="151"/>
      <c r="H10" s="152"/>
      <c r="I10" s="152"/>
      <c r="J10" s="152"/>
      <c r="K10" s="152"/>
      <c r="L10" s="152"/>
      <c r="M10" s="276" t="str">
        <f t="shared" si="15"/>
        <v/>
      </c>
      <c r="N10" s="265" t="str">
        <f>IF(M10="","",COUNT(M$6:M10))</f>
        <v/>
      </c>
      <c r="O10" s="151"/>
      <c r="P10" s="152"/>
      <c r="Q10" s="152"/>
      <c r="R10" s="152"/>
      <c r="S10" s="152"/>
      <c r="T10" s="152"/>
      <c r="U10" s="277" t="str">
        <f t="shared" si="16"/>
        <v/>
      </c>
      <c r="V10" s="267" t="str">
        <f>IF(U10="","",COUNT(U$6:U10))</f>
        <v/>
      </c>
      <c r="W10" s="83">
        <v>5</v>
      </c>
      <c r="X10" s="98">
        <f t="shared" si="17"/>
        <v>0</v>
      </c>
      <c r="Y10" s="98">
        <f t="shared" si="18"/>
        <v>0</v>
      </c>
      <c r="Z10" s="98">
        <f t="shared" si="19"/>
        <v>0</v>
      </c>
      <c r="AA10" s="85">
        <f t="shared" si="20"/>
        <v>0</v>
      </c>
      <c r="AB10" s="88"/>
      <c r="AC10" s="75"/>
      <c r="AD10" s="189" t="str">
        <f t="shared" si="2"/>
        <v/>
      </c>
      <c r="AE10" s="70" t="str">
        <f t="shared" si="21"/>
        <v/>
      </c>
      <c r="AF10" s="69" t="str">
        <f t="shared" si="22"/>
        <v/>
      </c>
      <c r="AG10" s="189" t="str">
        <f t="shared" si="3"/>
        <v/>
      </c>
      <c r="AH10" s="189" t="str">
        <f t="shared" si="4"/>
        <v/>
      </c>
      <c r="AI10" s="189" t="str">
        <f t="shared" si="5"/>
        <v/>
      </c>
      <c r="AJ10" s="189" t="str">
        <f t="shared" si="6"/>
        <v/>
      </c>
      <c r="AK10" s="189" t="str">
        <f t="shared" si="23"/>
        <v/>
      </c>
      <c r="AL10" s="124" t="str">
        <f t="shared" si="26"/>
        <v/>
      </c>
      <c r="AM10" s="69" t="str">
        <f t="shared" si="7"/>
        <v/>
      </c>
      <c r="AN10" s="189" t="str">
        <f t="shared" si="8"/>
        <v/>
      </c>
      <c r="AO10" s="189" t="str">
        <f t="shared" si="9"/>
        <v/>
      </c>
      <c r="AP10" s="189" t="str">
        <f t="shared" si="10"/>
        <v/>
      </c>
      <c r="AQ10" s="189" t="str">
        <f t="shared" si="11"/>
        <v/>
      </c>
      <c r="AR10" s="189" t="str">
        <f t="shared" si="12"/>
        <v/>
      </c>
      <c r="AS10" s="126" t="str">
        <f t="shared" si="24"/>
        <v/>
      </c>
      <c r="AT10" s="88" t="str">
        <f t="shared" si="25"/>
        <v/>
      </c>
      <c r="AU10" s="7" t="str">
        <f t="shared" si="13"/>
        <v/>
      </c>
      <c r="AV10" s="7" t="str">
        <f t="shared" si="13"/>
        <v/>
      </c>
      <c r="AW10" s="7" t="str">
        <f t="shared" si="13"/>
        <v/>
      </c>
      <c r="AX10" s="7" t="str">
        <f t="shared" si="13"/>
        <v/>
      </c>
      <c r="AY10" s="7" t="str">
        <f t="shared" si="13"/>
        <v/>
      </c>
      <c r="AZ10" s="126" t="str">
        <f t="shared" si="13"/>
        <v/>
      </c>
      <c r="BA10" s="7" t="str">
        <f t="shared" si="14"/>
        <v/>
      </c>
      <c r="BB10" s="7" t="str">
        <f t="shared" si="14"/>
        <v/>
      </c>
      <c r="BC10" s="7" t="str">
        <f t="shared" si="14"/>
        <v/>
      </c>
      <c r="BD10" s="7" t="str">
        <f t="shared" si="14"/>
        <v/>
      </c>
      <c r="BE10" s="7" t="str">
        <f t="shared" si="14"/>
        <v/>
      </c>
      <c r="BF10" s="7" t="str">
        <f t="shared" si="14"/>
        <v/>
      </c>
      <c r="BG10" s="126" t="str">
        <f t="shared" si="14"/>
        <v/>
      </c>
    </row>
    <row r="11" spans="1:59" ht="15.95" customHeight="1">
      <c r="A11" s="239"/>
      <c r="B11" s="261">
        <v>6</v>
      </c>
      <c r="C11" s="213" t="str">
        <f>IF('入力シート（実践前）'!C11="","",'入力シート（実践前）'!C11)</f>
        <v/>
      </c>
      <c r="D11" s="219" t="e">
        <f>IF(C11="","",COUNTIF(C$6:C11,C11))+IF(C11=2,100)</f>
        <v>#VALUE!</v>
      </c>
      <c r="E11" s="262" t="str">
        <f>IF('入力シート（実践前）'!E11="","",'入力シート（実践前）'!E11)</f>
        <v/>
      </c>
      <c r="F11" s="263"/>
      <c r="G11" s="147"/>
      <c r="H11" s="148"/>
      <c r="I11" s="148"/>
      <c r="J11" s="148"/>
      <c r="K11" s="148"/>
      <c r="L11" s="148"/>
      <c r="M11" s="264" t="str">
        <f t="shared" si="15"/>
        <v/>
      </c>
      <c r="N11" s="265" t="str">
        <f>IF(M11="","",COUNT(M$6:M11))</f>
        <v/>
      </c>
      <c r="O11" s="147"/>
      <c r="P11" s="148"/>
      <c r="Q11" s="148"/>
      <c r="R11" s="148"/>
      <c r="S11" s="148"/>
      <c r="T11" s="148"/>
      <c r="U11" s="266" t="str">
        <f t="shared" si="16"/>
        <v/>
      </c>
      <c r="V11" s="267" t="str">
        <f>IF(U11="","",COUNT(U$6:U11))</f>
        <v/>
      </c>
      <c r="W11" s="83">
        <v>6</v>
      </c>
      <c r="X11" s="98">
        <f t="shared" si="17"/>
        <v>0</v>
      </c>
      <c r="Y11" s="98">
        <f t="shared" si="18"/>
        <v>0</v>
      </c>
      <c r="Z11" s="98">
        <f t="shared" si="19"/>
        <v>0</v>
      </c>
      <c r="AA11" s="85">
        <f t="shared" si="20"/>
        <v>0</v>
      </c>
      <c r="AB11" s="88"/>
      <c r="AC11" s="75"/>
      <c r="AD11" s="189" t="str">
        <f t="shared" si="2"/>
        <v/>
      </c>
      <c r="AE11" s="71" t="str">
        <f t="shared" si="21"/>
        <v/>
      </c>
      <c r="AF11" s="69" t="str">
        <f t="shared" si="22"/>
        <v/>
      </c>
      <c r="AG11" s="189" t="str">
        <f t="shared" si="3"/>
        <v/>
      </c>
      <c r="AH11" s="189" t="str">
        <f t="shared" si="4"/>
        <v/>
      </c>
      <c r="AI11" s="189" t="str">
        <f t="shared" si="5"/>
        <v/>
      </c>
      <c r="AJ11" s="189" t="str">
        <f t="shared" si="6"/>
        <v/>
      </c>
      <c r="AK11" s="189" t="str">
        <f t="shared" si="23"/>
        <v/>
      </c>
      <c r="AL11" s="124" t="str">
        <f t="shared" si="26"/>
        <v/>
      </c>
      <c r="AM11" s="69" t="str">
        <f t="shared" si="7"/>
        <v/>
      </c>
      <c r="AN11" s="189" t="str">
        <f t="shared" si="8"/>
        <v/>
      </c>
      <c r="AO11" s="189" t="str">
        <f t="shared" si="9"/>
        <v/>
      </c>
      <c r="AP11" s="189" t="str">
        <f t="shared" si="10"/>
        <v/>
      </c>
      <c r="AQ11" s="189" t="str">
        <f t="shared" si="11"/>
        <v/>
      </c>
      <c r="AR11" s="189" t="str">
        <f t="shared" si="12"/>
        <v/>
      </c>
      <c r="AS11" s="126" t="str">
        <f t="shared" si="24"/>
        <v/>
      </c>
      <c r="AT11" s="88" t="str">
        <f t="shared" si="25"/>
        <v/>
      </c>
      <c r="AU11" s="7" t="str">
        <f t="shared" si="13"/>
        <v/>
      </c>
      <c r="AV11" s="7" t="str">
        <f t="shared" si="13"/>
        <v/>
      </c>
      <c r="AW11" s="7" t="str">
        <f t="shared" si="13"/>
        <v/>
      </c>
      <c r="AX11" s="7" t="str">
        <f t="shared" si="13"/>
        <v/>
      </c>
      <c r="AY11" s="7" t="str">
        <f t="shared" si="13"/>
        <v/>
      </c>
      <c r="AZ11" s="126" t="str">
        <f t="shared" si="13"/>
        <v/>
      </c>
      <c r="BA11" s="7" t="str">
        <f t="shared" si="14"/>
        <v/>
      </c>
      <c r="BB11" s="7" t="str">
        <f t="shared" si="14"/>
        <v/>
      </c>
      <c r="BC11" s="7" t="str">
        <f t="shared" si="14"/>
        <v/>
      </c>
      <c r="BD11" s="7" t="str">
        <f t="shared" si="14"/>
        <v/>
      </c>
      <c r="BE11" s="7" t="str">
        <f t="shared" si="14"/>
        <v/>
      </c>
      <c r="BF11" s="7" t="str">
        <f t="shared" si="14"/>
        <v/>
      </c>
      <c r="BG11" s="126" t="str">
        <f t="shared" si="14"/>
        <v/>
      </c>
    </row>
    <row r="12" spans="1:59" ht="15.95" customHeight="1">
      <c r="A12" s="239"/>
      <c r="B12" s="268">
        <v>7</v>
      </c>
      <c r="C12" s="215" t="str">
        <f>IF('入力シート（実践前）'!C12="","",'入力シート（実践前）'!C12)</f>
        <v/>
      </c>
      <c r="D12" s="216" t="e">
        <f>IF(C12="","",COUNTIF(C$6:C12,C12))+IF(C12=2,100)</f>
        <v>#VALUE!</v>
      </c>
      <c r="E12" s="269" t="str">
        <f>IF('入力シート（実践前）'!E12="","",'入力シート（実践前）'!E12)</f>
        <v/>
      </c>
      <c r="F12" s="270"/>
      <c r="G12" s="149"/>
      <c r="H12" s="150"/>
      <c r="I12" s="150"/>
      <c r="J12" s="150"/>
      <c r="K12" s="150"/>
      <c r="L12" s="150"/>
      <c r="M12" s="271" t="str">
        <f t="shared" si="15"/>
        <v/>
      </c>
      <c r="N12" s="265" t="str">
        <f>IF(M12="","",COUNT(M$6:M12))</f>
        <v/>
      </c>
      <c r="O12" s="149"/>
      <c r="P12" s="150"/>
      <c r="Q12" s="150"/>
      <c r="R12" s="150"/>
      <c r="S12" s="150"/>
      <c r="T12" s="150"/>
      <c r="U12" s="272" t="str">
        <f t="shared" si="16"/>
        <v/>
      </c>
      <c r="V12" s="267" t="str">
        <f>IF(U12="","",COUNT(U$6:U12))</f>
        <v/>
      </c>
      <c r="W12" s="83">
        <v>7</v>
      </c>
      <c r="X12" s="98">
        <f t="shared" si="17"/>
        <v>0</v>
      </c>
      <c r="Y12" s="98">
        <f t="shared" si="18"/>
        <v>0</v>
      </c>
      <c r="Z12" s="98">
        <f t="shared" si="19"/>
        <v>0</v>
      </c>
      <c r="AA12" s="85">
        <f t="shared" si="20"/>
        <v>0</v>
      </c>
      <c r="AB12" s="88"/>
      <c r="AC12" s="75"/>
      <c r="AD12" s="189" t="str">
        <f t="shared" si="2"/>
        <v/>
      </c>
      <c r="AE12" s="71" t="str">
        <f t="shared" si="21"/>
        <v/>
      </c>
      <c r="AF12" s="69" t="str">
        <f t="shared" si="22"/>
        <v/>
      </c>
      <c r="AG12" s="189" t="str">
        <f t="shared" si="3"/>
        <v/>
      </c>
      <c r="AH12" s="189" t="str">
        <f t="shared" si="4"/>
        <v/>
      </c>
      <c r="AI12" s="189" t="str">
        <f t="shared" si="5"/>
        <v/>
      </c>
      <c r="AJ12" s="189" t="str">
        <f t="shared" si="6"/>
        <v/>
      </c>
      <c r="AK12" s="189" t="str">
        <f t="shared" si="23"/>
        <v/>
      </c>
      <c r="AL12" s="124" t="str">
        <f t="shared" si="26"/>
        <v/>
      </c>
      <c r="AM12" s="69" t="str">
        <f t="shared" si="7"/>
        <v/>
      </c>
      <c r="AN12" s="189" t="str">
        <f t="shared" si="8"/>
        <v/>
      </c>
      <c r="AO12" s="189" t="str">
        <f t="shared" si="9"/>
        <v/>
      </c>
      <c r="AP12" s="189" t="str">
        <f t="shared" si="10"/>
        <v/>
      </c>
      <c r="AQ12" s="189" t="str">
        <f t="shared" si="11"/>
        <v/>
      </c>
      <c r="AR12" s="189" t="str">
        <f t="shared" si="12"/>
        <v/>
      </c>
      <c r="AS12" s="126" t="str">
        <f t="shared" si="24"/>
        <v/>
      </c>
      <c r="AT12" s="88" t="str">
        <f t="shared" si="25"/>
        <v/>
      </c>
      <c r="AU12" s="7" t="str">
        <f t="shared" si="13"/>
        <v/>
      </c>
      <c r="AV12" s="7" t="str">
        <f t="shared" si="13"/>
        <v/>
      </c>
      <c r="AW12" s="7" t="str">
        <f t="shared" si="13"/>
        <v/>
      </c>
      <c r="AX12" s="7" t="str">
        <f t="shared" si="13"/>
        <v/>
      </c>
      <c r="AY12" s="7" t="str">
        <f t="shared" si="13"/>
        <v/>
      </c>
      <c r="AZ12" s="126" t="str">
        <f t="shared" si="13"/>
        <v/>
      </c>
      <c r="BA12" s="7" t="str">
        <f t="shared" si="14"/>
        <v/>
      </c>
      <c r="BB12" s="7" t="str">
        <f t="shared" si="14"/>
        <v/>
      </c>
      <c r="BC12" s="7" t="str">
        <f t="shared" si="14"/>
        <v/>
      </c>
      <c r="BD12" s="7" t="str">
        <f t="shared" si="14"/>
        <v/>
      </c>
      <c r="BE12" s="7" t="str">
        <f t="shared" si="14"/>
        <v/>
      </c>
      <c r="BF12" s="7" t="str">
        <f t="shared" si="14"/>
        <v/>
      </c>
      <c r="BG12" s="126" t="str">
        <f t="shared" si="14"/>
        <v/>
      </c>
    </row>
    <row r="13" spans="1:59" ht="15.95" customHeight="1">
      <c r="A13" s="239"/>
      <c r="B13" s="268">
        <v>8</v>
      </c>
      <c r="C13" s="215" t="str">
        <f>IF('入力シート（実践前）'!C13="","",'入力シート（実践前）'!C13)</f>
        <v/>
      </c>
      <c r="D13" s="216" t="e">
        <f>IF(C13="","",COUNTIF(C$6:C13,C13))+IF(C13=2,100)</f>
        <v>#VALUE!</v>
      </c>
      <c r="E13" s="269" t="str">
        <f>IF('入力シート（実践前）'!E13="","",'入力シート（実践前）'!E13)</f>
        <v/>
      </c>
      <c r="F13" s="270"/>
      <c r="G13" s="149"/>
      <c r="H13" s="150"/>
      <c r="I13" s="150"/>
      <c r="J13" s="150"/>
      <c r="K13" s="150"/>
      <c r="L13" s="150"/>
      <c r="M13" s="271" t="str">
        <f t="shared" si="15"/>
        <v/>
      </c>
      <c r="N13" s="265" t="str">
        <f>IF(M13="","",COUNT(M$6:M13))</f>
        <v/>
      </c>
      <c r="O13" s="149"/>
      <c r="P13" s="150"/>
      <c r="Q13" s="150"/>
      <c r="R13" s="150"/>
      <c r="S13" s="150"/>
      <c r="T13" s="150"/>
      <c r="U13" s="272" t="str">
        <f t="shared" si="16"/>
        <v/>
      </c>
      <c r="V13" s="267" t="str">
        <f>IF(U13="","",COUNT(U$6:U13))</f>
        <v/>
      </c>
      <c r="W13" s="83">
        <v>8</v>
      </c>
      <c r="X13" s="98">
        <f t="shared" si="17"/>
        <v>0</v>
      </c>
      <c r="Y13" s="98">
        <f t="shared" si="18"/>
        <v>0</v>
      </c>
      <c r="Z13" s="98">
        <f t="shared" si="19"/>
        <v>0</v>
      </c>
      <c r="AA13" s="85">
        <f t="shared" si="20"/>
        <v>0</v>
      </c>
      <c r="AB13" s="88"/>
      <c r="AC13" s="75"/>
      <c r="AD13" s="189" t="str">
        <f t="shared" si="2"/>
        <v/>
      </c>
      <c r="AE13" s="71" t="str">
        <f t="shared" si="21"/>
        <v/>
      </c>
      <c r="AF13" s="69" t="str">
        <f t="shared" si="22"/>
        <v/>
      </c>
      <c r="AG13" s="189" t="str">
        <f t="shared" si="3"/>
        <v/>
      </c>
      <c r="AH13" s="189" t="str">
        <f t="shared" si="4"/>
        <v/>
      </c>
      <c r="AI13" s="189" t="str">
        <f t="shared" si="5"/>
        <v/>
      </c>
      <c r="AJ13" s="189" t="str">
        <f t="shared" si="6"/>
        <v/>
      </c>
      <c r="AK13" s="189" t="str">
        <f t="shared" si="23"/>
        <v/>
      </c>
      <c r="AL13" s="124" t="str">
        <f t="shared" si="26"/>
        <v/>
      </c>
      <c r="AM13" s="69" t="str">
        <f t="shared" si="7"/>
        <v/>
      </c>
      <c r="AN13" s="189" t="str">
        <f t="shared" si="8"/>
        <v/>
      </c>
      <c r="AO13" s="189" t="str">
        <f t="shared" si="9"/>
        <v/>
      </c>
      <c r="AP13" s="189" t="str">
        <f t="shared" si="10"/>
        <v/>
      </c>
      <c r="AQ13" s="189" t="str">
        <f t="shared" si="11"/>
        <v/>
      </c>
      <c r="AR13" s="189" t="str">
        <f t="shared" si="12"/>
        <v/>
      </c>
      <c r="AS13" s="126" t="str">
        <f t="shared" si="24"/>
        <v/>
      </c>
      <c r="AT13" s="88" t="str">
        <f t="shared" si="25"/>
        <v/>
      </c>
      <c r="AU13" s="7" t="str">
        <f t="shared" si="13"/>
        <v/>
      </c>
      <c r="AV13" s="7" t="str">
        <f t="shared" si="13"/>
        <v/>
      </c>
      <c r="AW13" s="7" t="str">
        <f t="shared" si="13"/>
        <v/>
      </c>
      <c r="AX13" s="7" t="str">
        <f t="shared" si="13"/>
        <v/>
      </c>
      <c r="AY13" s="7" t="str">
        <f t="shared" si="13"/>
        <v/>
      </c>
      <c r="AZ13" s="126" t="str">
        <f t="shared" si="13"/>
        <v/>
      </c>
      <c r="BA13" s="7" t="str">
        <f t="shared" si="14"/>
        <v/>
      </c>
      <c r="BB13" s="7" t="str">
        <f t="shared" si="14"/>
        <v/>
      </c>
      <c r="BC13" s="7" t="str">
        <f t="shared" si="14"/>
        <v/>
      </c>
      <c r="BD13" s="7" t="str">
        <f t="shared" si="14"/>
        <v/>
      </c>
      <c r="BE13" s="7" t="str">
        <f t="shared" si="14"/>
        <v/>
      </c>
      <c r="BF13" s="7" t="str">
        <f t="shared" si="14"/>
        <v/>
      </c>
      <c r="BG13" s="126" t="str">
        <f t="shared" si="14"/>
        <v/>
      </c>
    </row>
    <row r="14" spans="1:59" ht="15.95" customHeight="1">
      <c r="A14" s="239"/>
      <c r="B14" s="268">
        <v>9</v>
      </c>
      <c r="C14" s="215" t="str">
        <f>IF('入力シート（実践前）'!C14="","",'入力シート（実践前）'!C14)</f>
        <v/>
      </c>
      <c r="D14" s="216" t="e">
        <f>IF(C14="","",COUNTIF(C$6:C14,C14))+IF(C14=2,100)</f>
        <v>#VALUE!</v>
      </c>
      <c r="E14" s="269" t="str">
        <f>IF('入力シート（実践前）'!E14="","",'入力シート（実践前）'!E14)</f>
        <v/>
      </c>
      <c r="F14" s="270"/>
      <c r="G14" s="149"/>
      <c r="H14" s="150"/>
      <c r="I14" s="150"/>
      <c r="J14" s="150"/>
      <c r="K14" s="150"/>
      <c r="L14" s="150"/>
      <c r="M14" s="271" t="str">
        <f t="shared" si="15"/>
        <v/>
      </c>
      <c r="N14" s="265" t="str">
        <f>IF(M14="","",COUNT(M$6:M14))</f>
        <v/>
      </c>
      <c r="O14" s="149"/>
      <c r="P14" s="150"/>
      <c r="Q14" s="150"/>
      <c r="R14" s="150"/>
      <c r="S14" s="150"/>
      <c r="T14" s="150"/>
      <c r="U14" s="272" t="str">
        <f t="shared" si="16"/>
        <v/>
      </c>
      <c r="V14" s="267" t="str">
        <f>IF(U14="","",COUNT(U$6:U14))</f>
        <v/>
      </c>
      <c r="W14" s="83">
        <v>9</v>
      </c>
      <c r="X14" s="98">
        <f t="shared" si="17"/>
        <v>0</v>
      </c>
      <c r="Y14" s="98">
        <f t="shared" si="18"/>
        <v>0</v>
      </c>
      <c r="Z14" s="98">
        <f t="shared" si="19"/>
        <v>0</v>
      </c>
      <c r="AA14" s="85">
        <f t="shared" si="20"/>
        <v>0</v>
      </c>
      <c r="AB14" s="88"/>
      <c r="AC14" s="75"/>
      <c r="AD14" s="189" t="str">
        <f t="shared" si="2"/>
        <v/>
      </c>
      <c r="AE14" s="71" t="str">
        <f t="shared" si="21"/>
        <v/>
      </c>
      <c r="AF14" s="69" t="str">
        <f t="shared" si="22"/>
        <v/>
      </c>
      <c r="AG14" s="189" t="str">
        <f t="shared" si="3"/>
        <v/>
      </c>
      <c r="AH14" s="189" t="str">
        <f t="shared" si="4"/>
        <v/>
      </c>
      <c r="AI14" s="189" t="str">
        <f t="shared" si="5"/>
        <v/>
      </c>
      <c r="AJ14" s="189" t="str">
        <f t="shared" si="6"/>
        <v/>
      </c>
      <c r="AK14" s="189" t="str">
        <f t="shared" si="23"/>
        <v/>
      </c>
      <c r="AL14" s="124" t="str">
        <f t="shared" si="26"/>
        <v/>
      </c>
      <c r="AM14" s="69" t="str">
        <f t="shared" si="7"/>
        <v/>
      </c>
      <c r="AN14" s="189" t="str">
        <f t="shared" si="8"/>
        <v/>
      </c>
      <c r="AO14" s="189" t="str">
        <f t="shared" si="9"/>
        <v/>
      </c>
      <c r="AP14" s="189" t="str">
        <f t="shared" si="10"/>
        <v/>
      </c>
      <c r="AQ14" s="189" t="str">
        <f t="shared" si="11"/>
        <v/>
      </c>
      <c r="AR14" s="189" t="str">
        <f t="shared" si="12"/>
        <v/>
      </c>
      <c r="AS14" s="126" t="str">
        <f t="shared" si="24"/>
        <v/>
      </c>
      <c r="AT14" s="88" t="str">
        <f t="shared" si="25"/>
        <v/>
      </c>
      <c r="AU14" s="7" t="str">
        <f t="shared" si="13"/>
        <v/>
      </c>
      <c r="AV14" s="7" t="str">
        <f t="shared" si="13"/>
        <v/>
      </c>
      <c r="AW14" s="7" t="str">
        <f t="shared" si="13"/>
        <v/>
      </c>
      <c r="AX14" s="7" t="str">
        <f t="shared" si="13"/>
        <v/>
      </c>
      <c r="AY14" s="7" t="str">
        <f t="shared" si="13"/>
        <v/>
      </c>
      <c r="AZ14" s="126" t="str">
        <f t="shared" si="13"/>
        <v/>
      </c>
      <c r="BA14" s="7" t="str">
        <f t="shared" si="14"/>
        <v/>
      </c>
      <c r="BB14" s="7" t="str">
        <f t="shared" si="14"/>
        <v/>
      </c>
      <c r="BC14" s="7" t="str">
        <f t="shared" si="14"/>
        <v/>
      </c>
      <c r="BD14" s="7" t="str">
        <f t="shared" si="14"/>
        <v/>
      </c>
      <c r="BE14" s="7" t="str">
        <f t="shared" si="14"/>
        <v/>
      </c>
      <c r="BF14" s="7" t="str">
        <f t="shared" si="14"/>
        <v/>
      </c>
      <c r="BG14" s="126" t="str">
        <f t="shared" si="14"/>
        <v/>
      </c>
    </row>
    <row r="15" spans="1:59" ht="15.95" customHeight="1" thickBot="1">
      <c r="A15" s="239"/>
      <c r="B15" s="273">
        <v>10</v>
      </c>
      <c r="C15" s="217" t="str">
        <f>IF('入力シート（実践前）'!C15="","",'入力シート（実践前）'!C15)</f>
        <v/>
      </c>
      <c r="D15" s="218" t="e">
        <f>IF(C15="","",COUNTIF(C$6:C15,C15))+IF(C15=2,100)</f>
        <v>#VALUE!</v>
      </c>
      <c r="E15" s="274" t="str">
        <f>IF('入力シート（実践前）'!E15="","",'入力シート（実践前）'!E15)</f>
        <v/>
      </c>
      <c r="F15" s="275"/>
      <c r="G15" s="151"/>
      <c r="H15" s="152"/>
      <c r="I15" s="152"/>
      <c r="J15" s="152"/>
      <c r="K15" s="152"/>
      <c r="L15" s="152"/>
      <c r="M15" s="276" t="str">
        <f t="shared" si="15"/>
        <v/>
      </c>
      <c r="N15" s="265" t="str">
        <f>IF(M15="","",COUNT(M$6:M15))</f>
        <v/>
      </c>
      <c r="O15" s="151"/>
      <c r="P15" s="152"/>
      <c r="Q15" s="152"/>
      <c r="R15" s="152"/>
      <c r="S15" s="152"/>
      <c r="T15" s="152"/>
      <c r="U15" s="277" t="str">
        <f t="shared" si="16"/>
        <v/>
      </c>
      <c r="V15" s="267" t="str">
        <f>IF(U15="","",COUNT(U$6:U15))</f>
        <v/>
      </c>
      <c r="W15" s="83">
        <v>10</v>
      </c>
      <c r="X15" s="98">
        <f t="shared" si="17"/>
        <v>0</v>
      </c>
      <c r="Y15" s="98">
        <f t="shared" si="18"/>
        <v>0</v>
      </c>
      <c r="Z15" s="98">
        <f t="shared" si="19"/>
        <v>0</v>
      </c>
      <c r="AA15" s="85">
        <f t="shared" si="20"/>
        <v>0</v>
      </c>
      <c r="AB15" s="88"/>
      <c r="AC15" s="75"/>
      <c r="AD15" s="189" t="str">
        <f t="shared" si="2"/>
        <v/>
      </c>
      <c r="AE15" s="71" t="str">
        <f t="shared" si="21"/>
        <v/>
      </c>
      <c r="AF15" s="69" t="str">
        <f t="shared" si="22"/>
        <v/>
      </c>
      <c r="AG15" s="189" t="str">
        <f t="shared" si="3"/>
        <v/>
      </c>
      <c r="AH15" s="189" t="str">
        <f t="shared" si="4"/>
        <v/>
      </c>
      <c r="AI15" s="189" t="str">
        <f t="shared" si="5"/>
        <v/>
      </c>
      <c r="AJ15" s="189" t="str">
        <f t="shared" si="6"/>
        <v/>
      </c>
      <c r="AK15" s="189" t="str">
        <f t="shared" si="23"/>
        <v/>
      </c>
      <c r="AL15" s="124" t="str">
        <f t="shared" si="26"/>
        <v/>
      </c>
      <c r="AM15" s="69" t="str">
        <f t="shared" si="7"/>
        <v/>
      </c>
      <c r="AN15" s="189" t="str">
        <f t="shared" si="8"/>
        <v/>
      </c>
      <c r="AO15" s="189" t="str">
        <f t="shared" si="9"/>
        <v/>
      </c>
      <c r="AP15" s="189" t="str">
        <f t="shared" si="10"/>
        <v/>
      </c>
      <c r="AQ15" s="189" t="str">
        <f t="shared" si="11"/>
        <v/>
      </c>
      <c r="AR15" s="189" t="str">
        <f t="shared" si="12"/>
        <v/>
      </c>
      <c r="AS15" s="126" t="str">
        <f t="shared" si="24"/>
        <v/>
      </c>
      <c r="AT15" s="88" t="str">
        <f t="shared" si="25"/>
        <v/>
      </c>
      <c r="AU15" s="7" t="str">
        <f t="shared" si="13"/>
        <v/>
      </c>
      <c r="AV15" s="7" t="str">
        <f t="shared" si="13"/>
        <v/>
      </c>
      <c r="AW15" s="7" t="str">
        <f t="shared" si="13"/>
        <v/>
      </c>
      <c r="AX15" s="7" t="str">
        <f t="shared" si="13"/>
        <v/>
      </c>
      <c r="AY15" s="7" t="str">
        <f t="shared" si="13"/>
        <v/>
      </c>
      <c r="AZ15" s="126" t="str">
        <f t="shared" si="13"/>
        <v/>
      </c>
      <c r="BA15" s="7" t="str">
        <f t="shared" si="14"/>
        <v/>
      </c>
      <c r="BB15" s="7" t="str">
        <f t="shared" si="14"/>
        <v/>
      </c>
      <c r="BC15" s="7" t="str">
        <f t="shared" si="14"/>
        <v/>
      </c>
      <c r="BD15" s="7" t="str">
        <f t="shared" si="14"/>
        <v/>
      </c>
      <c r="BE15" s="7" t="str">
        <f t="shared" si="14"/>
        <v/>
      </c>
      <c r="BF15" s="7" t="str">
        <f t="shared" si="14"/>
        <v/>
      </c>
      <c r="BG15" s="126" t="str">
        <f t="shared" si="14"/>
        <v/>
      </c>
    </row>
    <row r="16" spans="1:59" ht="15.95" customHeight="1">
      <c r="A16" s="239"/>
      <c r="B16" s="261">
        <v>11</v>
      </c>
      <c r="C16" s="213" t="str">
        <f>IF('入力シート（実践前）'!C16="","",'入力シート（実践前）'!C16)</f>
        <v/>
      </c>
      <c r="D16" s="219" t="e">
        <f>IF(C16="","",COUNTIF(C$6:C16,C16))+IF(C16=2,100)</f>
        <v>#VALUE!</v>
      </c>
      <c r="E16" s="262" t="str">
        <f>IF('入力シート（実践前）'!E16="","",'入力シート（実践前）'!E16)</f>
        <v/>
      </c>
      <c r="F16" s="263"/>
      <c r="G16" s="147"/>
      <c r="H16" s="148"/>
      <c r="I16" s="148"/>
      <c r="J16" s="148"/>
      <c r="K16" s="148"/>
      <c r="L16" s="148"/>
      <c r="M16" s="264" t="str">
        <f t="shared" si="15"/>
        <v/>
      </c>
      <c r="N16" s="265" t="str">
        <f>IF(M16="","",COUNT(M$6:M16))</f>
        <v/>
      </c>
      <c r="O16" s="147"/>
      <c r="P16" s="148"/>
      <c r="Q16" s="148"/>
      <c r="R16" s="148"/>
      <c r="S16" s="148"/>
      <c r="T16" s="148"/>
      <c r="U16" s="266" t="str">
        <f t="shared" si="16"/>
        <v/>
      </c>
      <c r="V16" s="267" t="str">
        <f>IF(U16="","",COUNT(U$6:U16))</f>
        <v/>
      </c>
      <c r="W16" s="83">
        <v>11</v>
      </c>
      <c r="X16" s="98">
        <f t="shared" si="17"/>
        <v>0</v>
      </c>
      <c r="Y16" s="98">
        <f t="shared" si="18"/>
        <v>0</v>
      </c>
      <c r="Z16" s="98">
        <f t="shared" si="19"/>
        <v>0</v>
      </c>
      <c r="AA16" s="85">
        <f t="shared" si="20"/>
        <v>0</v>
      </c>
      <c r="AB16" s="88"/>
      <c r="AC16" s="75"/>
      <c r="AD16" s="189" t="str">
        <f t="shared" si="2"/>
        <v/>
      </c>
      <c r="AE16" s="71" t="str">
        <f t="shared" si="21"/>
        <v/>
      </c>
      <c r="AF16" s="69" t="str">
        <f t="shared" si="22"/>
        <v/>
      </c>
      <c r="AG16" s="189" t="str">
        <f t="shared" si="3"/>
        <v/>
      </c>
      <c r="AH16" s="189" t="str">
        <f t="shared" si="4"/>
        <v/>
      </c>
      <c r="AI16" s="189" t="str">
        <f t="shared" si="5"/>
        <v/>
      </c>
      <c r="AJ16" s="189" t="str">
        <f t="shared" si="6"/>
        <v/>
      </c>
      <c r="AK16" s="189" t="str">
        <f t="shared" si="23"/>
        <v/>
      </c>
      <c r="AL16" s="124" t="str">
        <f t="shared" si="26"/>
        <v/>
      </c>
      <c r="AM16" s="69" t="str">
        <f t="shared" si="7"/>
        <v/>
      </c>
      <c r="AN16" s="189" t="str">
        <f t="shared" si="8"/>
        <v/>
      </c>
      <c r="AO16" s="189" t="str">
        <f t="shared" si="9"/>
        <v/>
      </c>
      <c r="AP16" s="189" t="str">
        <f t="shared" si="10"/>
        <v/>
      </c>
      <c r="AQ16" s="189" t="str">
        <f t="shared" si="11"/>
        <v/>
      </c>
      <c r="AR16" s="189" t="str">
        <f t="shared" si="12"/>
        <v/>
      </c>
      <c r="AS16" s="126" t="str">
        <f t="shared" si="24"/>
        <v/>
      </c>
      <c r="AT16" s="88" t="str">
        <f t="shared" si="25"/>
        <v/>
      </c>
      <c r="AU16" s="7" t="str">
        <f t="shared" si="13"/>
        <v/>
      </c>
      <c r="AV16" s="7" t="str">
        <f t="shared" si="13"/>
        <v/>
      </c>
      <c r="AW16" s="7" t="str">
        <f t="shared" si="13"/>
        <v/>
      </c>
      <c r="AX16" s="7" t="str">
        <f t="shared" si="13"/>
        <v/>
      </c>
      <c r="AY16" s="7" t="str">
        <f t="shared" si="13"/>
        <v/>
      </c>
      <c r="AZ16" s="126" t="str">
        <f t="shared" si="13"/>
        <v/>
      </c>
      <c r="BA16" s="7" t="str">
        <f t="shared" si="14"/>
        <v/>
      </c>
      <c r="BB16" s="7" t="str">
        <f t="shared" si="14"/>
        <v/>
      </c>
      <c r="BC16" s="7" t="str">
        <f t="shared" si="14"/>
        <v/>
      </c>
      <c r="BD16" s="7" t="str">
        <f t="shared" si="14"/>
        <v/>
      </c>
      <c r="BE16" s="7" t="str">
        <f t="shared" si="14"/>
        <v/>
      </c>
      <c r="BF16" s="7" t="str">
        <f t="shared" si="14"/>
        <v/>
      </c>
      <c r="BG16" s="126" t="str">
        <f t="shared" si="14"/>
        <v/>
      </c>
    </row>
    <row r="17" spans="1:59" ht="15.95" customHeight="1">
      <c r="A17" s="239"/>
      <c r="B17" s="268">
        <v>12</v>
      </c>
      <c r="C17" s="215" t="str">
        <f>IF('入力シート（実践前）'!C17="","",'入力シート（実践前）'!C17)</f>
        <v/>
      </c>
      <c r="D17" s="216" t="e">
        <f>IF(C17="","",COUNTIF(C$6:C17,C17))+IF(C17=2,100)</f>
        <v>#VALUE!</v>
      </c>
      <c r="E17" s="269" t="str">
        <f>IF('入力シート（実践前）'!E17="","",'入力シート（実践前）'!E17)</f>
        <v/>
      </c>
      <c r="F17" s="270"/>
      <c r="G17" s="149"/>
      <c r="H17" s="150"/>
      <c r="I17" s="150"/>
      <c r="J17" s="150"/>
      <c r="K17" s="150"/>
      <c r="L17" s="150"/>
      <c r="M17" s="271" t="str">
        <f t="shared" si="15"/>
        <v/>
      </c>
      <c r="N17" s="265" t="str">
        <f>IF(M17="","",COUNT(M$6:M17))</f>
        <v/>
      </c>
      <c r="O17" s="149"/>
      <c r="P17" s="150"/>
      <c r="Q17" s="150"/>
      <c r="R17" s="150"/>
      <c r="S17" s="150"/>
      <c r="T17" s="150"/>
      <c r="U17" s="272" t="str">
        <f t="shared" si="16"/>
        <v/>
      </c>
      <c r="V17" s="267" t="str">
        <f>IF(U17="","",COUNT(U$6:U17))</f>
        <v/>
      </c>
      <c r="W17" s="83">
        <v>12</v>
      </c>
      <c r="X17" s="98">
        <f t="shared" si="17"/>
        <v>0</v>
      </c>
      <c r="Y17" s="98">
        <f t="shared" si="18"/>
        <v>0</v>
      </c>
      <c r="Z17" s="98">
        <f t="shared" si="19"/>
        <v>0</v>
      </c>
      <c r="AA17" s="85">
        <f t="shared" si="20"/>
        <v>0</v>
      </c>
      <c r="AB17" s="88"/>
      <c r="AC17" s="75"/>
      <c r="AD17" s="189" t="str">
        <f t="shared" si="2"/>
        <v/>
      </c>
      <c r="AE17" s="70" t="str">
        <f t="shared" si="21"/>
        <v/>
      </c>
      <c r="AF17" s="69" t="str">
        <f t="shared" si="22"/>
        <v/>
      </c>
      <c r="AG17" s="189" t="str">
        <f t="shared" si="3"/>
        <v/>
      </c>
      <c r="AH17" s="189" t="str">
        <f t="shared" si="4"/>
        <v/>
      </c>
      <c r="AI17" s="189" t="str">
        <f t="shared" si="5"/>
        <v/>
      </c>
      <c r="AJ17" s="189" t="str">
        <f t="shared" si="6"/>
        <v/>
      </c>
      <c r="AK17" s="189" t="str">
        <f t="shared" si="23"/>
        <v/>
      </c>
      <c r="AL17" s="124" t="str">
        <f t="shared" si="26"/>
        <v/>
      </c>
      <c r="AM17" s="69" t="str">
        <f t="shared" si="7"/>
        <v/>
      </c>
      <c r="AN17" s="189" t="str">
        <f t="shared" si="8"/>
        <v/>
      </c>
      <c r="AO17" s="189" t="str">
        <f t="shared" si="9"/>
        <v/>
      </c>
      <c r="AP17" s="189" t="str">
        <f t="shared" si="10"/>
        <v/>
      </c>
      <c r="AQ17" s="189" t="str">
        <f t="shared" si="11"/>
        <v/>
      </c>
      <c r="AR17" s="189" t="str">
        <f t="shared" si="12"/>
        <v/>
      </c>
      <c r="AS17" s="126" t="str">
        <f t="shared" si="24"/>
        <v/>
      </c>
      <c r="AT17" s="88" t="str">
        <f t="shared" si="25"/>
        <v/>
      </c>
      <c r="AU17" s="7" t="str">
        <f t="shared" si="13"/>
        <v/>
      </c>
      <c r="AV17" s="7" t="str">
        <f t="shared" si="13"/>
        <v/>
      </c>
      <c r="AW17" s="7" t="str">
        <f t="shared" si="13"/>
        <v/>
      </c>
      <c r="AX17" s="7" t="str">
        <f t="shared" si="13"/>
        <v/>
      </c>
      <c r="AY17" s="7" t="str">
        <f t="shared" si="13"/>
        <v/>
      </c>
      <c r="AZ17" s="126" t="str">
        <f t="shared" si="13"/>
        <v/>
      </c>
      <c r="BA17" s="7" t="str">
        <f t="shared" si="14"/>
        <v/>
      </c>
      <c r="BB17" s="7" t="str">
        <f t="shared" si="14"/>
        <v/>
      </c>
      <c r="BC17" s="7" t="str">
        <f t="shared" si="14"/>
        <v/>
      </c>
      <c r="BD17" s="7" t="str">
        <f t="shared" si="14"/>
        <v/>
      </c>
      <c r="BE17" s="7" t="str">
        <f t="shared" si="14"/>
        <v/>
      </c>
      <c r="BF17" s="7" t="str">
        <f t="shared" si="14"/>
        <v/>
      </c>
      <c r="BG17" s="126" t="str">
        <f t="shared" si="14"/>
        <v/>
      </c>
    </row>
    <row r="18" spans="1:59" ht="15.95" customHeight="1">
      <c r="A18" s="239"/>
      <c r="B18" s="268">
        <v>13</v>
      </c>
      <c r="C18" s="215" t="str">
        <f>IF('入力シート（実践前）'!C18="","",'入力シート（実践前）'!C18)</f>
        <v/>
      </c>
      <c r="D18" s="216" t="e">
        <f>IF(C18="","",COUNTIF(C$6:C18,C18))+IF(C18=2,100)</f>
        <v>#VALUE!</v>
      </c>
      <c r="E18" s="269" t="str">
        <f>IF('入力シート（実践前）'!E18="","",'入力シート（実践前）'!E18)</f>
        <v/>
      </c>
      <c r="F18" s="270"/>
      <c r="G18" s="149"/>
      <c r="H18" s="150"/>
      <c r="I18" s="150"/>
      <c r="J18" s="150"/>
      <c r="K18" s="150"/>
      <c r="L18" s="150"/>
      <c r="M18" s="271" t="str">
        <f t="shared" si="15"/>
        <v/>
      </c>
      <c r="N18" s="265" t="str">
        <f>IF(M18="","",COUNT(M$6:M18))</f>
        <v/>
      </c>
      <c r="O18" s="149"/>
      <c r="P18" s="150"/>
      <c r="Q18" s="150"/>
      <c r="R18" s="150"/>
      <c r="S18" s="150"/>
      <c r="T18" s="150"/>
      <c r="U18" s="272" t="str">
        <f t="shared" si="16"/>
        <v/>
      </c>
      <c r="V18" s="267" t="str">
        <f>IF(U18="","",COUNT(U$6:U18))</f>
        <v/>
      </c>
      <c r="W18" s="83">
        <v>13</v>
      </c>
      <c r="X18" s="98">
        <f t="shared" si="17"/>
        <v>0</v>
      </c>
      <c r="Y18" s="98">
        <f t="shared" si="18"/>
        <v>0</v>
      </c>
      <c r="Z18" s="98">
        <f t="shared" si="19"/>
        <v>0</v>
      </c>
      <c r="AA18" s="85">
        <f t="shared" si="20"/>
        <v>0</v>
      </c>
      <c r="AB18" s="88"/>
      <c r="AC18" s="75"/>
      <c r="AD18" s="189" t="str">
        <f t="shared" si="2"/>
        <v/>
      </c>
      <c r="AE18" s="70" t="str">
        <f t="shared" si="21"/>
        <v/>
      </c>
      <c r="AF18" s="69" t="str">
        <f t="shared" si="22"/>
        <v/>
      </c>
      <c r="AG18" s="189" t="str">
        <f t="shared" si="3"/>
        <v/>
      </c>
      <c r="AH18" s="189" t="str">
        <f t="shared" si="4"/>
        <v/>
      </c>
      <c r="AI18" s="189" t="str">
        <f t="shared" si="5"/>
        <v/>
      </c>
      <c r="AJ18" s="189" t="str">
        <f t="shared" si="6"/>
        <v/>
      </c>
      <c r="AK18" s="189" t="str">
        <f t="shared" si="23"/>
        <v/>
      </c>
      <c r="AL18" s="124" t="str">
        <f t="shared" si="26"/>
        <v/>
      </c>
      <c r="AM18" s="69" t="str">
        <f t="shared" si="7"/>
        <v/>
      </c>
      <c r="AN18" s="189" t="str">
        <f t="shared" si="8"/>
        <v/>
      </c>
      <c r="AO18" s="189" t="str">
        <f t="shared" si="9"/>
        <v/>
      </c>
      <c r="AP18" s="189" t="str">
        <f t="shared" si="10"/>
        <v/>
      </c>
      <c r="AQ18" s="189" t="str">
        <f t="shared" si="11"/>
        <v/>
      </c>
      <c r="AR18" s="189" t="str">
        <f t="shared" si="12"/>
        <v/>
      </c>
      <c r="AS18" s="126" t="str">
        <f t="shared" si="24"/>
        <v/>
      </c>
      <c r="AT18" s="88" t="str">
        <f t="shared" si="25"/>
        <v/>
      </c>
      <c r="AU18" s="7" t="str">
        <f t="shared" si="13"/>
        <v/>
      </c>
      <c r="AV18" s="7" t="str">
        <f t="shared" si="13"/>
        <v/>
      </c>
      <c r="AW18" s="7" t="str">
        <f t="shared" si="13"/>
        <v/>
      </c>
      <c r="AX18" s="7" t="str">
        <f t="shared" si="13"/>
        <v/>
      </c>
      <c r="AY18" s="7" t="str">
        <f t="shared" si="13"/>
        <v/>
      </c>
      <c r="AZ18" s="126" t="str">
        <f t="shared" si="13"/>
        <v/>
      </c>
      <c r="BA18" s="7" t="str">
        <f t="shared" si="14"/>
        <v/>
      </c>
      <c r="BB18" s="7" t="str">
        <f t="shared" si="14"/>
        <v/>
      </c>
      <c r="BC18" s="7" t="str">
        <f t="shared" si="14"/>
        <v/>
      </c>
      <c r="BD18" s="7" t="str">
        <f t="shared" si="14"/>
        <v/>
      </c>
      <c r="BE18" s="7" t="str">
        <f t="shared" si="14"/>
        <v/>
      </c>
      <c r="BF18" s="7" t="str">
        <f t="shared" si="14"/>
        <v/>
      </c>
      <c r="BG18" s="126" t="str">
        <f t="shared" si="14"/>
        <v/>
      </c>
    </row>
    <row r="19" spans="1:59" ht="15.95" customHeight="1">
      <c r="A19" s="239"/>
      <c r="B19" s="268">
        <v>14</v>
      </c>
      <c r="C19" s="215" t="str">
        <f>IF('入力シート（実践前）'!C19="","",'入力シート（実践前）'!C19)</f>
        <v/>
      </c>
      <c r="D19" s="216" t="e">
        <f>IF(C19="","",COUNTIF(C$6:C19,C19))+IF(C19=2,100)</f>
        <v>#VALUE!</v>
      </c>
      <c r="E19" s="269" t="str">
        <f>IF('入力シート（実践前）'!E19="","",'入力シート（実践前）'!E19)</f>
        <v/>
      </c>
      <c r="F19" s="270"/>
      <c r="G19" s="149"/>
      <c r="H19" s="150"/>
      <c r="I19" s="150"/>
      <c r="J19" s="150"/>
      <c r="K19" s="150"/>
      <c r="L19" s="150"/>
      <c r="M19" s="271" t="str">
        <f t="shared" si="15"/>
        <v/>
      </c>
      <c r="N19" s="265" t="str">
        <f>IF(M19="","",COUNT(M$6:M19))</f>
        <v/>
      </c>
      <c r="O19" s="149"/>
      <c r="P19" s="150"/>
      <c r="Q19" s="150"/>
      <c r="R19" s="150"/>
      <c r="S19" s="150"/>
      <c r="T19" s="150"/>
      <c r="U19" s="272" t="str">
        <f t="shared" si="16"/>
        <v/>
      </c>
      <c r="V19" s="267" t="str">
        <f>IF(U19="","",COUNT(U$6:U19))</f>
        <v/>
      </c>
      <c r="W19" s="83">
        <v>14</v>
      </c>
      <c r="X19" s="98">
        <f t="shared" si="17"/>
        <v>0</v>
      </c>
      <c r="Y19" s="98">
        <f t="shared" si="18"/>
        <v>0</v>
      </c>
      <c r="Z19" s="98">
        <f t="shared" si="19"/>
        <v>0</v>
      </c>
      <c r="AA19" s="85">
        <f t="shared" si="20"/>
        <v>0</v>
      </c>
      <c r="AB19" s="88"/>
      <c r="AC19" s="75"/>
      <c r="AD19" s="189" t="str">
        <f t="shared" si="2"/>
        <v/>
      </c>
      <c r="AE19" s="70" t="str">
        <f t="shared" si="21"/>
        <v/>
      </c>
      <c r="AF19" s="69" t="str">
        <f t="shared" si="22"/>
        <v/>
      </c>
      <c r="AG19" s="189" t="str">
        <f t="shared" si="3"/>
        <v/>
      </c>
      <c r="AH19" s="189" t="str">
        <f t="shared" si="4"/>
        <v/>
      </c>
      <c r="AI19" s="189" t="str">
        <f t="shared" si="5"/>
        <v/>
      </c>
      <c r="AJ19" s="189" t="str">
        <f t="shared" si="6"/>
        <v/>
      </c>
      <c r="AK19" s="189" t="str">
        <f t="shared" si="23"/>
        <v/>
      </c>
      <c r="AL19" s="124" t="str">
        <f t="shared" si="26"/>
        <v/>
      </c>
      <c r="AM19" s="69" t="str">
        <f t="shared" si="7"/>
        <v/>
      </c>
      <c r="AN19" s="189" t="str">
        <f t="shared" si="8"/>
        <v/>
      </c>
      <c r="AO19" s="189" t="str">
        <f t="shared" si="9"/>
        <v/>
      </c>
      <c r="AP19" s="189" t="str">
        <f t="shared" si="10"/>
        <v/>
      </c>
      <c r="AQ19" s="189" t="str">
        <f t="shared" si="11"/>
        <v/>
      </c>
      <c r="AR19" s="189" t="str">
        <f t="shared" si="12"/>
        <v/>
      </c>
      <c r="AS19" s="126" t="str">
        <f t="shared" si="24"/>
        <v/>
      </c>
      <c r="AT19" s="88" t="str">
        <f t="shared" si="25"/>
        <v/>
      </c>
      <c r="AU19" s="7" t="str">
        <f t="shared" si="13"/>
        <v/>
      </c>
      <c r="AV19" s="7" t="str">
        <f t="shared" si="13"/>
        <v/>
      </c>
      <c r="AW19" s="7" t="str">
        <f t="shared" si="13"/>
        <v/>
      </c>
      <c r="AX19" s="7" t="str">
        <f t="shared" si="13"/>
        <v/>
      </c>
      <c r="AY19" s="7" t="str">
        <f t="shared" si="13"/>
        <v/>
      </c>
      <c r="AZ19" s="126" t="str">
        <f t="shared" si="13"/>
        <v/>
      </c>
      <c r="BA19" s="7" t="str">
        <f t="shared" si="14"/>
        <v/>
      </c>
      <c r="BB19" s="7" t="str">
        <f t="shared" si="14"/>
        <v/>
      </c>
      <c r="BC19" s="7" t="str">
        <f t="shared" si="14"/>
        <v/>
      </c>
      <c r="BD19" s="7" t="str">
        <f t="shared" si="14"/>
        <v/>
      </c>
      <c r="BE19" s="7" t="str">
        <f t="shared" si="14"/>
        <v/>
      </c>
      <c r="BF19" s="7" t="str">
        <f t="shared" si="14"/>
        <v/>
      </c>
      <c r="BG19" s="126" t="str">
        <f t="shared" si="14"/>
        <v/>
      </c>
    </row>
    <row r="20" spans="1:59" ht="15.95" customHeight="1" thickBot="1">
      <c r="A20" s="239"/>
      <c r="B20" s="273">
        <v>15</v>
      </c>
      <c r="C20" s="217" t="str">
        <f>IF('入力シート（実践前）'!C20="","",'入力シート（実践前）'!C20)</f>
        <v/>
      </c>
      <c r="D20" s="218" t="e">
        <f>IF(C20="","",COUNTIF(C$6:C20,C20))+IF(C20=2,100)</f>
        <v>#VALUE!</v>
      </c>
      <c r="E20" s="274" t="str">
        <f>IF('入力シート（実践前）'!E20="","",'入力シート（実践前）'!E20)</f>
        <v/>
      </c>
      <c r="F20" s="275"/>
      <c r="G20" s="151"/>
      <c r="H20" s="152"/>
      <c r="I20" s="152"/>
      <c r="J20" s="152"/>
      <c r="K20" s="152"/>
      <c r="L20" s="152"/>
      <c r="M20" s="276" t="str">
        <f t="shared" si="15"/>
        <v/>
      </c>
      <c r="N20" s="265" t="str">
        <f>IF(M20="","",COUNT(M$6:M20))</f>
        <v/>
      </c>
      <c r="O20" s="151"/>
      <c r="P20" s="152"/>
      <c r="Q20" s="152"/>
      <c r="R20" s="152"/>
      <c r="S20" s="152"/>
      <c r="T20" s="152"/>
      <c r="U20" s="277" t="str">
        <f t="shared" si="16"/>
        <v/>
      </c>
      <c r="V20" s="267" t="str">
        <f>IF(U20="","",COUNT(U$6:U20))</f>
        <v/>
      </c>
      <c r="W20" s="83">
        <v>15</v>
      </c>
      <c r="X20" s="98">
        <f t="shared" si="17"/>
        <v>0</v>
      </c>
      <c r="Y20" s="98">
        <f t="shared" si="18"/>
        <v>0</v>
      </c>
      <c r="Z20" s="98">
        <f t="shared" si="19"/>
        <v>0</v>
      </c>
      <c r="AA20" s="85">
        <f t="shared" si="20"/>
        <v>0</v>
      </c>
      <c r="AB20" s="88"/>
      <c r="AC20" s="75"/>
      <c r="AD20" s="189" t="str">
        <f t="shared" si="2"/>
        <v/>
      </c>
      <c r="AE20" s="70" t="str">
        <f t="shared" si="21"/>
        <v/>
      </c>
      <c r="AF20" s="69" t="str">
        <f t="shared" si="22"/>
        <v/>
      </c>
      <c r="AG20" s="189" t="str">
        <f t="shared" si="3"/>
        <v/>
      </c>
      <c r="AH20" s="189" t="str">
        <f t="shared" si="4"/>
        <v/>
      </c>
      <c r="AI20" s="189" t="str">
        <f t="shared" si="5"/>
        <v/>
      </c>
      <c r="AJ20" s="189" t="str">
        <f t="shared" si="6"/>
        <v/>
      </c>
      <c r="AK20" s="189" t="str">
        <f t="shared" si="23"/>
        <v/>
      </c>
      <c r="AL20" s="124" t="str">
        <f t="shared" si="26"/>
        <v/>
      </c>
      <c r="AM20" s="69" t="str">
        <f t="shared" si="7"/>
        <v/>
      </c>
      <c r="AN20" s="189" t="str">
        <f t="shared" si="8"/>
        <v/>
      </c>
      <c r="AO20" s="189" t="str">
        <f t="shared" si="9"/>
        <v/>
      </c>
      <c r="AP20" s="189" t="str">
        <f t="shared" si="10"/>
        <v/>
      </c>
      <c r="AQ20" s="189" t="str">
        <f t="shared" si="11"/>
        <v/>
      </c>
      <c r="AR20" s="189" t="str">
        <f t="shared" si="12"/>
        <v/>
      </c>
      <c r="AS20" s="126" t="str">
        <f t="shared" si="24"/>
        <v/>
      </c>
      <c r="AT20" s="88" t="str">
        <f t="shared" si="25"/>
        <v/>
      </c>
      <c r="AU20" s="7" t="str">
        <f t="shared" si="13"/>
        <v/>
      </c>
      <c r="AV20" s="7" t="str">
        <f t="shared" si="13"/>
        <v/>
      </c>
      <c r="AW20" s="7" t="str">
        <f t="shared" si="13"/>
        <v/>
      </c>
      <c r="AX20" s="7" t="str">
        <f t="shared" si="13"/>
        <v/>
      </c>
      <c r="AY20" s="7" t="str">
        <f t="shared" si="13"/>
        <v/>
      </c>
      <c r="AZ20" s="126" t="str">
        <f t="shared" si="13"/>
        <v/>
      </c>
      <c r="BA20" s="7" t="str">
        <f t="shared" si="14"/>
        <v/>
      </c>
      <c r="BB20" s="7" t="str">
        <f t="shared" si="14"/>
        <v/>
      </c>
      <c r="BC20" s="7" t="str">
        <f t="shared" si="14"/>
        <v/>
      </c>
      <c r="BD20" s="7" t="str">
        <f t="shared" si="14"/>
        <v/>
      </c>
      <c r="BE20" s="7" t="str">
        <f t="shared" si="14"/>
        <v/>
      </c>
      <c r="BF20" s="7" t="str">
        <f t="shared" si="14"/>
        <v/>
      </c>
      <c r="BG20" s="126" t="str">
        <f t="shared" si="14"/>
        <v/>
      </c>
    </row>
    <row r="21" spans="1:59" ht="15.95" customHeight="1">
      <c r="A21" s="239"/>
      <c r="B21" s="261">
        <v>16</v>
      </c>
      <c r="C21" s="213" t="str">
        <f>IF('入力シート（実践前）'!C21="","",'入力シート（実践前）'!C21)</f>
        <v/>
      </c>
      <c r="D21" s="219" t="e">
        <f>IF(C21="","",COUNTIF(C$6:C21,C21))+IF(C21=2,100)</f>
        <v>#VALUE!</v>
      </c>
      <c r="E21" s="262" t="str">
        <f>IF('入力シート（実践前）'!E21="","",'入力シート（実践前）'!E21)</f>
        <v/>
      </c>
      <c r="F21" s="263"/>
      <c r="G21" s="147"/>
      <c r="H21" s="148"/>
      <c r="I21" s="148"/>
      <c r="J21" s="148"/>
      <c r="K21" s="148"/>
      <c r="L21" s="148"/>
      <c r="M21" s="264" t="str">
        <f t="shared" si="15"/>
        <v/>
      </c>
      <c r="N21" s="265" t="str">
        <f>IF(M21="","",COUNT(M$6:M21))</f>
        <v/>
      </c>
      <c r="O21" s="147"/>
      <c r="P21" s="148"/>
      <c r="Q21" s="148"/>
      <c r="R21" s="148"/>
      <c r="S21" s="148"/>
      <c r="T21" s="148"/>
      <c r="U21" s="266" t="str">
        <f t="shared" si="16"/>
        <v/>
      </c>
      <c r="V21" s="267" t="str">
        <f>IF(U21="","",COUNT(U$6:U21))</f>
        <v/>
      </c>
      <c r="W21" s="83">
        <v>16</v>
      </c>
      <c r="X21" s="98">
        <f t="shared" si="17"/>
        <v>0</v>
      </c>
      <c r="Y21" s="98">
        <f t="shared" si="18"/>
        <v>0</v>
      </c>
      <c r="Z21" s="98">
        <f t="shared" si="19"/>
        <v>0</v>
      </c>
      <c r="AA21" s="85">
        <f t="shared" si="20"/>
        <v>0</v>
      </c>
      <c r="AB21" s="88"/>
      <c r="AC21" s="75"/>
      <c r="AD21" s="189" t="str">
        <f t="shared" si="2"/>
        <v/>
      </c>
      <c r="AE21" s="70" t="str">
        <f t="shared" si="21"/>
        <v/>
      </c>
      <c r="AF21" s="69" t="str">
        <f t="shared" si="22"/>
        <v/>
      </c>
      <c r="AG21" s="189" t="str">
        <f t="shared" si="3"/>
        <v/>
      </c>
      <c r="AH21" s="189" t="str">
        <f t="shared" si="4"/>
        <v/>
      </c>
      <c r="AI21" s="189" t="str">
        <f t="shared" si="5"/>
        <v/>
      </c>
      <c r="AJ21" s="189" t="str">
        <f t="shared" si="6"/>
        <v/>
      </c>
      <c r="AK21" s="189" t="str">
        <f t="shared" si="23"/>
        <v/>
      </c>
      <c r="AL21" s="124" t="str">
        <f t="shared" si="26"/>
        <v/>
      </c>
      <c r="AM21" s="69" t="str">
        <f t="shared" si="7"/>
        <v/>
      </c>
      <c r="AN21" s="189" t="str">
        <f t="shared" si="8"/>
        <v/>
      </c>
      <c r="AO21" s="189" t="str">
        <f t="shared" si="9"/>
        <v/>
      </c>
      <c r="AP21" s="189" t="str">
        <f t="shared" si="10"/>
        <v/>
      </c>
      <c r="AQ21" s="189" t="str">
        <f t="shared" si="11"/>
        <v/>
      </c>
      <c r="AR21" s="189" t="str">
        <f t="shared" si="12"/>
        <v/>
      </c>
      <c r="AS21" s="126" t="str">
        <f t="shared" si="24"/>
        <v/>
      </c>
      <c r="AT21" s="88" t="str">
        <f t="shared" si="25"/>
        <v/>
      </c>
      <c r="AU21" s="7" t="str">
        <f t="shared" si="13"/>
        <v/>
      </c>
      <c r="AV21" s="7" t="str">
        <f t="shared" si="13"/>
        <v/>
      </c>
      <c r="AW21" s="7" t="str">
        <f t="shared" si="13"/>
        <v/>
      </c>
      <c r="AX21" s="7" t="str">
        <f t="shared" si="13"/>
        <v/>
      </c>
      <c r="AY21" s="7" t="str">
        <f t="shared" si="13"/>
        <v/>
      </c>
      <c r="AZ21" s="126" t="str">
        <f t="shared" si="13"/>
        <v/>
      </c>
      <c r="BA21" s="7" t="str">
        <f t="shared" si="14"/>
        <v/>
      </c>
      <c r="BB21" s="7" t="str">
        <f t="shared" si="14"/>
        <v/>
      </c>
      <c r="BC21" s="7" t="str">
        <f t="shared" si="14"/>
        <v/>
      </c>
      <c r="BD21" s="7" t="str">
        <f t="shared" si="14"/>
        <v/>
      </c>
      <c r="BE21" s="7" t="str">
        <f t="shared" si="14"/>
        <v/>
      </c>
      <c r="BF21" s="7" t="str">
        <f t="shared" si="14"/>
        <v/>
      </c>
      <c r="BG21" s="126" t="str">
        <f t="shared" si="14"/>
        <v/>
      </c>
    </row>
    <row r="22" spans="1:59" ht="15.95" customHeight="1">
      <c r="A22" s="239"/>
      <c r="B22" s="268">
        <v>17</v>
      </c>
      <c r="C22" s="215" t="str">
        <f>IF('入力シート（実践前）'!C22="","",'入力シート（実践前）'!C22)</f>
        <v/>
      </c>
      <c r="D22" s="216" t="e">
        <f>IF(C22="","",COUNTIF(C$6:C22,C22))+IF(C22=2,100)</f>
        <v>#VALUE!</v>
      </c>
      <c r="E22" s="269" t="str">
        <f>IF('入力シート（実践前）'!E22="","",'入力シート（実践前）'!E22)</f>
        <v/>
      </c>
      <c r="F22" s="270"/>
      <c r="G22" s="149"/>
      <c r="H22" s="150"/>
      <c r="I22" s="150"/>
      <c r="J22" s="150"/>
      <c r="K22" s="150"/>
      <c r="L22" s="150"/>
      <c r="M22" s="271" t="str">
        <f t="shared" si="15"/>
        <v/>
      </c>
      <c r="N22" s="265" t="str">
        <f>IF(M22="","",COUNT(M$6:M22))</f>
        <v/>
      </c>
      <c r="O22" s="149"/>
      <c r="P22" s="150"/>
      <c r="Q22" s="150"/>
      <c r="R22" s="150"/>
      <c r="S22" s="150"/>
      <c r="T22" s="150"/>
      <c r="U22" s="272" t="str">
        <f t="shared" si="16"/>
        <v/>
      </c>
      <c r="V22" s="267" t="str">
        <f>IF(U22="","",COUNT(U$6:U22))</f>
        <v/>
      </c>
      <c r="W22" s="83">
        <v>17</v>
      </c>
      <c r="X22" s="98">
        <f t="shared" si="17"/>
        <v>0</v>
      </c>
      <c r="Y22" s="98">
        <f t="shared" si="18"/>
        <v>0</v>
      </c>
      <c r="Z22" s="98">
        <f t="shared" si="19"/>
        <v>0</v>
      </c>
      <c r="AA22" s="85">
        <f t="shared" si="20"/>
        <v>0</v>
      </c>
      <c r="AB22" s="88"/>
      <c r="AC22" s="75"/>
      <c r="AD22" s="189" t="str">
        <f t="shared" si="2"/>
        <v/>
      </c>
      <c r="AE22" s="70" t="str">
        <f t="shared" si="21"/>
        <v/>
      </c>
      <c r="AF22" s="69" t="str">
        <f t="shared" si="22"/>
        <v/>
      </c>
      <c r="AG22" s="189" t="str">
        <f t="shared" si="3"/>
        <v/>
      </c>
      <c r="AH22" s="189" t="str">
        <f t="shared" si="4"/>
        <v/>
      </c>
      <c r="AI22" s="189" t="str">
        <f t="shared" si="5"/>
        <v/>
      </c>
      <c r="AJ22" s="189" t="str">
        <f t="shared" si="6"/>
        <v/>
      </c>
      <c r="AK22" s="189" t="str">
        <f t="shared" si="23"/>
        <v/>
      </c>
      <c r="AL22" s="124" t="str">
        <f t="shared" si="26"/>
        <v/>
      </c>
      <c r="AM22" s="69" t="str">
        <f t="shared" si="7"/>
        <v/>
      </c>
      <c r="AN22" s="189" t="str">
        <f t="shared" si="8"/>
        <v/>
      </c>
      <c r="AO22" s="189" t="str">
        <f t="shared" si="9"/>
        <v/>
      </c>
      <c r="AP22" s="189" t="str">
        <f t="shared" si="10"/>
        <v/>
      </c>
      <c r="AQ22" s="189" t="str">
        <f t="shared" si="11"/>
        <v/>
      </c>
      <c r="AR22" s="189" t="str">
        <f t="shared" si="12"/>
        <v/>
      </c>
      <c r="AS22" s="126" t="str">
        <f t="shared" si="24"/>
        <v/>
      </c>
      <c r="AT22" s="88" t="str">
        <f t="shared" si="25"/>
        <v/>
      </c>
      <c r="AU22" s="7" t="str">
        <f t="shared" si="25"/>
        <v/>
      </c>
      <c r="AV22" s="7" t="str">
        <f t="shared" si="25"/>
        <v/>
      </c>
      <c r="AW22" s="7" t="str">
        <f t="shared" si="25"/>
        <v/>
      </c>
      <c r="AX22" s="7" t="str">
        <f t="shared" si="25"/>
        <v/>
      </c>
      <c r="AY22" s="7" t="str">
        <f t="shared" si="25"/>
        <v/>
      </c>
      <c r="AZ22" s="126" t="str">
        <f t="shared" si="25"/>
        <v/>
      </c>
      <c r="BA22" s="7" t="str">
        <f t="shared" si="25"/>
        <v/>
      </c>
      <c r="BB22" s="7" t="str">
        <f t="shared" si="25"/>
        <v/>
      </c>
      <c r="BC22" s="7" t="str">
        <f t="shared" si="25"/>
        <v/>
      </c>
      <c r="BD22" s="7" t="str">
        <f t="shared" si="25"/>
        <v/>
      </c>
      <c r="BE22" s="7" t="str">
        <f t="shared" si="25"/>
        <v/>
      </c>
      <c r="BF22" s="7" t="str">
        <f t="shared" si="25"/>
        <v/>
      </c>
      <c r="BG22" s="126" t="str">
        <f t="shared" si="25"/>
        <v/>
      </c>
    </row>
    <row r="23" spans="1:59" ht="15.95" customHeight="1">
      <c r="A23" s="239"/>
      <c r="B23" s="268">
        <v>18</v>
      </c>
      <c r="C23" s="215" t="str">
        <f>IF('入力シート（実践前）'!C23="","",'入力シート（実践前）'!C23)</f>
        <v/>
      </c>
      <c r="D23" s="216" t="e">
        <f>IF(C23="","",COUNTIF(C$6:C23,C23))+IF(C23=2,100)</f>
        <v>#VALUE!</v>
      </c>
      <c r="E23" s="269" t="str">
        <f>IF('入力シート（実践前）'!E23="","",'入力シート（実践前）'!E23)</f>
        <v/>
      </c>
      <c r="F23" s="270"/>
      <c r="G23" s="149"/>
      <c r="H23" s="150"/>
      <c r="I23" s="150"/>
      <c r="J23" s="150"/>
      <c r="K23" s="150"/>
      <c r="L23" s="150"/>
      <c r="M23" s="271" t="str">
        <f t="shared" si="15"/>
        <v/>
      </c>
      <c r="N23" s="265" t="str">
        <f>IF(M23="","",COUNT(M$6:M23))</f>
        <v/>
      </c>
      <c r="O23" s="149"/>
      <c r="P23" s="150"/>
      <c r="Q23" s="150"/>
      <c r="R23" s="150"/>
      <c r="S23" s="150"/>
      <c r="T23" s="150"/>
      <c r="U23" s="272" t="str">
        <f t="shared" si="16"/>
        <v/>
      </c>
      <c r="V23" s="267" t="str">
        <f>IF(U23="","",COUNT(U$6:U23))</f>
        <v/>
      </c>
      <c r="W23" s="83">
        <v>18</v>
      </c>
      <c r="X23" s="98">
        <f t="shared" si="17"/>
        <v>0</v>
      </c>
      <c r="Y23" s="98">
        <f t="shared" si="18"/>
        <v>0</v>
      </c>
      <c r="Z23" s="98">
        <f t="shared" si="19"/>
        <v>0</v>
      </c>
      <c r="AA23" s="85">
        <f t="shared" si="20"/>
        <v>0</v>
      </c>
      <c r="AB23" s="88"/>
      <c r="AC23" s="75"/>
      <c r="AD23" s="189" t="str">
        <f t="shared" si="2"/>
        <v/>
      </c>
      <c r="AE23" s="70" t="str">
        <f t="shared" si="21"/>
        <v/>
      </c>
      <c r="AF23" s="69" t="str">
        <f t="shared" si="22"/>
        <v/>
      </c>
      <c r="AG23" s="189" t="str">
        <f t="shared" si="3"/>
        <v/>
      </c>
      <c r="AH23" s="189" t="str">
        <f t="shared" si="4"/>
        <v/>
      </c>
      <c r="AI23" s="189" t="str">
        <f t="shared" si="5"/>
        <v/>
      </c>
      <c r="AJ23" s="189" t="str">
        <f t="shared" si="6"/>
        <v/>
      </c>
      <c r="AK23" s="189" t="str">
        <f t="shared" si="23"/>
        <v/>
      </c>
      <c r="AL23" s="124" t="str">
        <f t="shared" si="26"/>
        <v/>
      </c>
      <c r="AM23" s="69" t="str">
        <f t="shared" si="7"/>
        <v/>
      </c>
      <c r="AN23" s="189" t="str">
        <f t="shared" si="8"/>
        <v/>
      </c>
      <c r="AO23" s="189" t="str">
        <f t="shared" si="9"/>
        <v/>
      </c>
      <c r="AP23" s="189" t="str">
        <f t="shared" si="10"/>
        <v/>
      </c>
      <c r="AQ23" s="189" t="str">
        <f t="shared" si="11"/>
        <v/>
      </c>
      <c r="AR23" s="189" t="str">
        <f t="shared" si="12"/>
        <v/>
      </c>
      <c r="AS23" s="126" t="str">
        <f t="shared" si="24"/>
        <v/>
      </c>
      <c r="AT23" s="88" t="str">
        <f t="shared" si="25"/>
        <v/>
      </c>
      <c r="AU23" s="7" t="str">
        <f t="shared" si="25"/>
        <v/>
      </c>
      <c r="AV23" s="7" t="str">
        <f t="shared" si="25"/>
        <v/>
      </c>
      <c r="AW23" s="7" t="str">
        <f t="shared" si="25"/>
        <v/>
      </c>
      <c r="AX23" s="7" t="str">
        <f t="shared" si="25"/>
        <v/>
      </c>
      <c r="AY23" s="7" t="str">
        <f t="shared" si="25"/>
        <v/>
      </c>
      <c r="AZ23" s="126" t="str">
        <f t="shared" si="25"/>
        <v/>
      </c>
      <c r="BA23" s="7" t="str">
        <f t="shared" si="25"/>
        <v/>
      </c>
      <c r="BB23" s="7" t="str">
        <f t="shared" si="25"/>
        <v/>
      </c>
      <c r="BC23" s="7" t="str">
        <f t="shared" si="25"/>
        <v/>
      </c>
      <c r="BD23" s="7" t="str">
        <f t="shared" si="25"/>
        <v/>
      </c>
      <c r="BE23" s="7" t="str">
        <f t="shared" si="25"/>
        <v/>
      </c>
      <c r="BF23" s="7" t="str">
        <f t="shared" si="25"/>
        <v/>
      </c>
      <c r="BG23" s="126" t="str">
        <f t="shared" si="25"/>
        <v/>
      </c>
    </row>
    <row r="24" spans="1:59" ht="15.95" customHeight="1">
      <c r="A24" s="239"/>
      <c r="B24" s="268">
        <v>19</v>
      </c>
      <c r="C24" s="215" t="str">
        <f>IF('入力シート（実践前）'!C24="","",'入力シート（実践前）'!C24)</f>
        <v/>
      </c>
      <c r="D24" s="216" t="e">
        <f>IF(C24="","",COUNTIF(C$6:C24,C24))+IF(C24=2,100)</f>
        <v>#VALUE!</v>
      </c>
      <c r="E24" s="269" t="str">
        <f>IF('入力シート（実践前）'!E24="","",'入力シート（実践前）'!E24)</f>
        <v/>
      </c>
      <c r="F24" s="270"/>
      <c r="G24" s="149"/>
      <c r="H24" s="150"/>
      <c r="I24" s="150"/>
      <c r="J24" s="150"/>
      <c r="K24" s="150"/>
      <c r="L24" s="150"/>
      <c r="M24" s="271" t="str">
        <f t="shared" si="15"/>
        <v/>
      </c>
      <c r="N24" s="265" t="str">
        <f>IF(M24="","",COUNT(M$6:M24))</f>
        <v/>
      </c>
      <c r="O24" s="149"/>
      <c r="P24" s="150"/>
      <c r="Q24" s="150"/>
      <c r="R24" s="150"/>
      <c r="S24" s="150"/>
      <c r="T24" s="150"/>
      <c r="U24" s="272" t="str">
        <f t="shared" si="16"/>
        <v/>
      </c>
      <c r="V24" s="267" t="str">
        <f>IF(U24="","",COUNT(U$6:U24))</f>
        <v/>
      </c>
      <c r="W24" s="83">
        <v>19</v>
      </c>
      <c r="X24" s="98">
        <f t="shared" si="17"/>
        <v>0</v>
      </c>
      <c r="Y24" s="98">
        <f t="shared" si="18"/>
        <v>0</v>
      </c>
      <c r="Z24" s="98">
        <f t="shared" si="19"/>
        <v>0</v>
      </c>
      <c r="AA24" s="85">
        <f t="shared" si="20"/>
        <v>0</v>
      </c>
      <c r="AB24" s="88"/>
      <c r="AC24" s="75"/>
      <c r="AD24" s="189" t="str">
        <f t="shared" si="2"/>
        <v/>
      </c>
      <c r="AE24" s="70" t="str">
        <f t="shared" si="21"/>
        <v/>
      </c>
      <c r="AF24" s="69" t="str">
        <f t="shared" si="22"/>
        <v/>
      </c>
      <c r="AG24" s="189" t="str">
        <f t="shared" si="3"/>
        <v/>
      </c>
      <c r="AH24" s="189" t="str">
        <f t="shared" si="4"/>
        <v/>
      </c>
      <c r="AI24" s="189" t="str">
        <f t="shared" si="5"/>
        <v/>
      </c>
      <c r="AJ24" s="189" t="str">
        <f t="shared" si="6"/>
        <v/>
      </c>
      <c r="AK24" s="189" t="str">
        <f t="shared" si="23"/>
        <v/>
      </c>
      <c r="AL24" s="124" t="str">
        <f t="shared" si="26"/>
        <v/>
      </c>
      <c r="AM24" s="69" t="str">
        <f t="shared" si="7"/>
        <v/>
      </c>
      <c r="AN24" s="189" t="str">
        <f t="shared" si="8"/>
        <v/>
      </c>
      <c r="AO24" s="189" t="str">
        <f t="shared" si="9"/>
        <v/>
      </c>
      <c r="AP24" s="189" t="str">
        <f t="shared" si="10"/>
        <v/>
      </c>
      <c r="AQ24" s="189" t="str">
        <f t="shared" si="11"/>
        <v/>
      </c>
      <c r="AR24" s="189" t="str">
        <f t="shared" si="12"/>
        <v/>
      </c>
      <c r="AS24" s="126" t="str">
        <f t="shared" si="24"/>
        <v/>
      </c>
      <c r="AT24" s="88" t="str">
        <f t="shared" si="25"/>
        <v/>
      </c>
      <c r="AU24" s="7" t="str">
        <f t="shared" si="25"/>
        <v/>
      </c>
      <c r="AV24" s="7" t="str">
        <f t="shared" si="25"/>
        <v/>
      </c>
      <c r="AW24" s="7" t="str">
        <f t="shared" si="25"/>
        <v/>
      </c>
      <c r="AX24" s="7" t="str">
        <f t="shared" si="25"/>
        <v/>
      </c>
      <c r="AY24" s="7" t="str">
        <f t="shared" si="25"/>
        <v/>
      </c>
      <c r="AZ24" s="126" t="str">
        <f t="shared" si="25"/>
        <v/>
      </c>
      <c r="BA24" s="7" t="str">
        <f t="shared" si="25"/>
        <v/>
      </c>
      <c r="BB24" s="7" t="str">
        <f t="shared" si="25"/>
        <v/>
      </c>
      <c r="BC24" s="7" t="str">
        <f t="shared" si="25"/>
        <v/>
      </c>
      <c r="BD24" s="7" t="str">
        <f t="shared" si="25"/>
        <v/>
      </c>
      <c r="BE24" s="7" t="str">
        <f t="shared" si="25"/>
        <v/>
      </c>
      <c r="BF24" s="7" t="str">
        <f t="shared" si="25"/>
        <v/>
      </c>
      <c r="BG24" s="126" t="str">
        <f t="shared" si="25"/>
        <v/>
      </c>
    </row>
    <row r="25" spans="1:59" ht="15.95" customHeight="1" thickBot="1">
      <c r="A25" s="239"/>
      <c r="B25" s="273">
        <v>20</v>
      </c>
      <c r="C25" s="217" t="str">
        <f>IF('入力シート（実践前）'!C25="","",'入力シート（実践前）'!C25)</f>
        <v/>
      </c>
      <c r="D25" s="218" t="e">
        <f>IF(C25="","",COUNTIF(C$6:C25,C25))+IF(C25=2,100)</f>
        <v>#VALUE!</v>
      </c>
      <c r="E25" s="274" t="str">
        <f>IF('入力シート（実践前）'!E25="","",'入力シート（実践前）'!E25)</f>
        <v/>
      </c>
      <c r="F25" s="275"/>
      <c r="G25" s="151"/>
      <c r="H25" s="152"/>
      <c r="I25" s="152"/>
      <c r="J25" s="152"/>
      <c r="K25" s="152"/>
      <c r="L25" s="152"/>
      <c r="M25" s="276" t="str">
        <f t="shared" si="15"/>
        <v/>
      </c>
      <c r="N25" s="265" t="str">
        <f>IF(M25="","",COUNT(M$6:M25))</f>
        <v/>
      </c>
      <c r="O25" s="151"/>
      <c r="P25" s="152"/>
      <c r="Q25" s="152"/>
      <c r="R25" s="152"/>
      <c r="S25" s="152"/>
      <c r="T25" s="152"/>
      <c r="U25" s="277" t="str">
        <f t="shared" si="16"/>
        <v/>
      </c>
      <c r="V25" s="267" t="str">
        <f>IF(U25="","",COUNT(U$6:U25))</f>
        <v/>
      </c>
      <c r="W25" s="83">
        <v>20</v>
      </c>
      <c r="X25" s="98">
        <f t="shared" si="17"/>
        <v>0</v>
      </c>
      <c r="Y25" s="98">
        <f t="shared" si="18"/>
        <v>0</v>
      </c>
      <c r="Z25" s="98">
        <f t="shared" si="19"/>
        <v>0</v>
      </c>
      <c r="AA25" s="85">
        <f t="shared" si="20"/>
        <v>0</v>
      </c>
      <c r="AB25" s="88"/>
      <c r="AC25" s="75"/>
      <c r="AD25" s="189" t="str">
        <f t="shared" si="2"/>
        <v/>
      </c>
      <c r="AE25" s="70" t="str">
        <f t="shared" si="21"/>
        <v/>
      </c>
      <c r="AF25" s="99" t="str">
        <f t="shared" si="22"/>
        <v/>
      </c>
      <c r="AG25" s="189" t="str">
        <f t="shared" si="3"/>
        <v/>
      </c>
      <c r="AH25" s="189" t="str">
        <f t="shared" si="4"/>
        <v/>
      </c>
      <c r="AI25" s="189" t="str">
        <f t="shared" si="5"/>
        <v/>
      </c>
      <c r="AJ25" s="189" t="str">
        <f t="shared" si="6"/>
        <v/>
      </c>
      <c r="AK25" s="189" t="str">
        <f t="shared" si="23"/>
        <v/>
      </c>
      <c r="AL25" s="124" t="str">
        <f t="shared" si="26"/>
        <v/>
      </c>
      <c r="AM25" s="69" t="str">
        <f t="shared" si="7"/>
        <v/>
      </c>
      <c r="AN25" s="189" t="str">
        <f t="shared" si="8"/>
        <v/>
      </c>
      <c r="AO25" s="189" t="str">
        <f t="shared" si="9"/>
        <v/>
      </c>
      <c r="AP25" s="189" t="str">
        <f t="shared" si="10"/>
        <v/>
      </c>
      <c r="AQ25" s="189" t="str">
        <f t="shared" si="11"/>
        <v/>
      </c>
      <c r="AR25" s="189" t="str">
        <f t="shared" si="12"/>
        <v/>
      </c>
      <c r="AS25" s="126" t="str">
        <f t="shared" si="24"/>
        <v/>
      </c>
      <c r="AT25" s="88" t="str">
        <f t="shared" si="25"/>
        <v/>
      </c>
      <c r="AU25" s="7" t="str">
        <f t="shared" si="25"/>
        <v/>
      </c>
      <c r="AV25" s="7" t="str">
        <f t="shared" si="25"/>
        <v/>
      </c>
      <c r="AW25" s="7" t="str">
        <f t="shared" si="25"/>
        <v/>
      </c>
      <c r="AX25" s="7" t="str">
        <f t="shared" si="25"/>
        <v/>
      </c>
      <c r="AY25" s="7" t="str">
        <f t="shared" si="25"/>
        <v/>
      </c>
      <c r="AZ25" s="126" t="str">
        <f t="shared" si="25"/>
        <v/>
      </c>
      <c r="BA25" s="7" t="str">
        <f t="shared" si="25"/>
        <v/>
      </c>
      <c r="BB25" s="7" t="str">
        <f t="shared" si="25"/>
        <v/>
      </c>
      <c r="BC25" s="7" t="str">
        <f t="shared" si="25"/>
        <v/>
      </c>
      <c r="BD25" s="7" t="str">
        <f t="shared" si="25"/>
        <v/>
      </c>
      <c r="BE25" s="7" t="str">
        <f t="shared" si="25"/>
        <v/>
      </c>
      <c r="BF25" s="7" t="str">
        <f t="shared" si="25"/>
        <v/>
      </c>
      <c r="BG25" s="126" t="str">
        <f t="shared" si="25"/>
        <v/>
      </c>
    </row>
    <row r="26" spans="1:59" ht="15.95" customHeight="1">
      <c r="A26" s="239"/>
      <c r="B26" s="261">
        <v>21</v>
      </c>
      <c r="C26" s="213" t="str">
        <f>IF('入力シート（実践前）'!C26="","",'入力シート（実践前）'!C26)</f>
        <v/>
      </c>
      <c r="D26" s="219" t="e">
        <f>IF(C26="","",COUNTIF(C$6:C26,C26))+IF(C26=2,100)</f>
        <v>#VALUE!</v>
      </c>
      <c r="E26" s="262" t="str">
        <f>IF('入力シート（実践前）'!E26="","",'入力シート（実践前）'!E26)</f>
        <v/>
      </c>
      <c r="F26" s="263"/>
      <c r="G26" s="147"/>
      <c r="H26" s="148"/>
      <c r="I26" s="148"/>
      <c r="J26" s="148"/>
      <c r="K26" s="148"/>
      <c r="L26" s="148"/>
      <c r="M26" s="264" t="str">
        <f t="shared" si="15"/>
        <v/>
      </c>
      <c r="N26" s="265" t="str">
        <f>IF(M26="","",COUNT(M$6:M26))</f>
        <v/>
      </c>
      <c r="O26" s="147"/>
      <c r="P26" s="148"/>
      <c r="Q26" s="148"/>
      <c r="R26" s="148"/>
      <c r="S26" s="148"/>
      <c r="T26" s="148"/>
      <c r="U26" s="266" t="str">
        <f t="shared" si="16"/>
        <v/>
      </c>
      <c r="V26" s="267" t="str">
        <f>IF(U26="","",COUNT(U$6:U26))</f>
        <v/>
      </c>
      <c r="W26" s="83">
        <v>21</v>
      </c>
      <c r="X26" s="98">
        <f t="shared" si="17"/>
        <v>0</v>
      </c>
      <c r="Y26" s="98">
        <f t="shared" si="18"/>
        <v>0</v>
      </c>
      <c r="Z26" s="98">
        <f t="shared" si="19"/>
        <v>0</v>
      </c>
      <c r="AA26" s="85">
        <f t="shared" si="20"/>
        <v>0</v>
      </c>
      <c r="AB26" s="88"/>
      <c r="AC26" s="75"/>
      <c r="AD26" s="189" t="str">
        <f t="shared" si="2"/>
        <v/>
      </c>
      <c r="AE26" s="70" t="str">
        <f t="shared" si="21"/>
        <v/>
      </c>
      <c r="AF26" s="69" t="str">
        <f t="shared" si="22"/>
        <v/>
      </c>
      <c r="AG26" s="189" t="str">
        <f t="shared" si="3"/>
        <v/>
      </c>
      <c r="AH26" s="189" t="str">
        <f t="shared" si="4"/>
        <v/>
      </c>
      <c r="AI26" s="189" t="str">
        <f t="shared" si="5"/>
        <v/>
      </c>
      <c r="AJ26" s="189" t="str">
        <f t="shared" si="6"/>
        <v/>
      </c>
      <c r="AK26" s="189" t="str">
        <f t="shared" si="23"/>
        <v/>
      </c>
      <c r="AL26" s="124" t="str">
        <f t="shared" si="26"/>
        <v/>
      </c>
      <c r="AM26" s="69" t="str">
        <f t="shared" si="7"/>
        <v/>
      </c>
      <c r="AN26" s="189" t="str">
        <f t="shared" si="8"/>
        <v/>
      </c>
      <c r="AO26" s="189" t="str">
        <f t="shared" si="9"/>
        <v/>
      </c>
      <c r="AP26" s="189" t="str">
        <f t="shared" si="10"/>
        <v/>
      </c>
      <c r="AQ26" s="189" t="str">
        <f t="shared" si="11"/>
        <v/>
      </c>
      <c r="AR26" s="189" t="str">
        <f t="shared" si="12"/>
        <v/>
      </c>
      <c r="AS26" s="126" t="str">
        <f t="shared" si="24"/>
        <v/>
      </c>
      <c r="AT26" s="88" t="str">
        <f t="shared" si="25"/>
        <v/>
      </c>
      <c r="AU26" s="7" t="str">
        <f t="shared" si="25"/>
        <v/>
      </c>
      <c r="AV26" s="7" t="str">
        <f t="shared" si="25"/>
        <v/>
      </c>
      <c r="AW26" s="7" t="str">
        <f t="shared" si="25"/>
        <v/>
      </c>
      <c r="AX26" s="7" t="str">
        <f t="shared" si="25"/>
        <v/>
      </c>
      <c r="AY26" s="7" t="str">
        <f t="shared" si="25"/>
        <v/>
      </c>
      <c r="AZ26" s="126" t="str">
        <f t="shared" si="25"/>
        <v/>
      </c>
      <c r="BA26" s="7" t="str">
        <f t="shared" si="25"/>
        <v/>
      </c>
      <c r="BB26" s="7" t="str">
        <f t="shared" si="25"/>
        <v/>
      </c>
      <c r="BC26" s="7" t="str">
        <f t="shared" si="25"/>
        <v/>
      </c>
      <c r="BD26" s="7" t="str">
        <f t="shared" si="25"/>
        <v/>
      </c>
      <c r="BE26" s="7" t="str">
        <f t="shared" si="25"/>
        <v/>
      </c>
      <c r="BF26" s="7" t="str">
        <f t="shared" si="25"/>
        <v/>
      </c>
      <c r="BG26" s="126" t="str">
        <f t="shared" si="25"/>
        <v/>
      </c>
    </row>
    <row r="27" spans="1:59" ht="15.95" customHeight="1">
      <c r="A27" s="239"/>
      <c r="B27" s="268">
        <v>22</v>
      </c>
      <c r="C27" s="215" t="str">
        <f>IF('入力シート（実践前）'!C27="","",'入力シート（実践前）'!C27)</f>
        <v/>
      </c>
      <c r="D27" s="216" t="e">
        <f>IF(C27="","",COUNTIF(C$6:C27,C27))+IF(C27=2,100)</f>
        <v>#VALUE!</v>
      </c>
      <c r="E27" s="269" t="str">
        <f>IF('入力シート（実践前）'!E27="","",'入力シート（実践前）'!E27)</f>
        <v/>
      </c>
      <c r="F27" s="270"/>
      <c r="G27" s="149"/>
      <c r="H27" s="150"/>
      <c r="I27" s="150"/>
      <c r="J27" s="150"/>
      <c r="K27" s="150"/>
      <c r="L27" s="150"/>
      <c r="M27" s="271" t="str">
        <f t="shared" si="15"/>
        <v/>
      </c>
      <c r="N27" s="265" t="str">
        <f>IF(M27="","",COUNT(M$6:M27))</f>
        <v/>
      </c>
      <c r="O27" s="149"/>
      <c r="P27" s="150"/>
      <c r="Q27" s="150"/>
      <c r="R27" s="150"/>
      <c r="S27" s="150"/>
      <c r="T27" s="150"/>
      <c r="U27" s="272" t="str">
        <f t="shared" si="16"/>
        <v/>
      </c>
      <c r="V27" s="267" t="str">
        <f>IF(U27="","",COUNT(U$6:U27))</f>
        <v/>
      </c>
      <c r="W27" s="83">
        <v>22</v>
      </c>
      <c r="X27" s="98">
        <f t="shared" si="17"/>
        <v>0</v>
      </c>
      <c r="Y27" s="98">
        <f t="shared" si="18"/>
        <v>0</v>
      </c>
      <c r="Z27" s="98">
        <f t="shared" si="19"/>
        <v>0</v>
      </c>
      <c r="AA27" s="85">
        <f t="shared" si="20"/>
        <v>0</v>
      </c>
      <c r="AB27" s="88"/>
      <c r="AC27" s="75"/>
      <c r="AD27" s="141" t="str">
        <f t="shared" si="2"/>
        <v/>
      </c>
      <c r="AE27" s="72" t="str">
        <f t="shared" si="21"/>
        <v/>
      </c>
      <c r="AF27" s="140" t="str">
        <f t="shared" si="22"/>
        <v/>
      </c>
      <c r="AG27" s="141" t="str">
        <f t="shared" si="3"/>
        <v/>
      </c>
      <c r="AH27" s="141" t="str">
        <f t="shared" si="4"/>
        <v/>
      </c>
      <c r="AI27" s="141" t="str">
        <f t="shared" si="5"/>
        <v/>
      </c>
      <c r="AJ27" s="141" t="str">
        <f t="shared" si="6"/>
        <v/>
      </c>
      <c r="AK27" s="141" t="str">
        <f t="shared" si="23"/>
        <v/>
      </c>
      <c r="AL27" s="125" t="str">
        <f t="shared" si="26"/>
        <v/>
      </c>
      <c r="AM27" s="140" t="str">
        <f t="shared" si="7"/>
        <v/>
      </c>
      <c r="AN27" s="141" t="str">
        <f t="shared" si="8"/>
        <v/>
      </c>
      <c r="AO27" s="141" t="str">
        <f t="shared" si="9"/>
        <v/>
      </c>
      <c r="AP27" s="141" t="str">
        <f t="shared" si="10"/>
        <v/>
      </c>
      <c r="AQ27" s="141" t="str">
        <f t="shared" si="11"/>
        <v/>
      </c>
      <c r="AR27" s="141" t="str">
        <f t="shared" si="12"/>
        <v/>
      </c>
      <c r="AS27" s="127" t="str">
        <f t="shared" si="24"/>
        <v/>
      </c>
      <c r="AT27" s="86" t="str">
        <f t="shared" si="25"/>
        <v/>
      </c>
      <c r="AU27" s="94" t="str">
        <f t="shared" si="25"/>
        <v/>
      </c>
      <c r="AV27" s="94" t="str">
        <f t="shared" si="25"/>
        <v/>
      </c>
      <c r="AW27" s="94" t="str">
        <f t="shared" si="25"/>
        <v/>
      </c>
      <c r="AX27" s="94" t="str">
        <f t="shared" si="25"/>
        <v/>
      </c>
      <c r="AY27" s="94" t="str">
        <f t="shared" si="25"/>
        <v/>
      </c>
      <c r="AZ27" s="127" t="str">
        <f t="shared" si="25"/>
        <v/>
      </c>
      <c r="BA27" s="94" t="str">
        <f t="shared" si="25"/>
        <v/>
      </c>
      <c r="BB27" s="94" t="str">
        <f t="shared" si="25"/>
        <v/>
      </c>
      <c r="BC27" s="94" t="str">
        <f t="shared" si="25"/>
        <v/>
      </c>
      <c r="BD27" s="94" t="str">
        <f t="shared" si="25"/>
        <v/>
      </c>
      <c r="BE27" s="94" t="str">
        <f t="shared" si="25"/>
        <v/>
      </c>
      <c r="BF27" s="94" t="str">
        <f t="shared" si="25"/>
        <v/>
      </c>
      <c r="BG27" s="127" t="str">
        <f t="shared" si="25"/>
        <v/>
      </c>
    </row>
    <row r="28" spans="1:59" ht="15.95" customHeight="1">
      <c r="A28" s="239"/>
      <c r="B28" s="268">
        <v>23</v>
      </c>
      <c r="C28" s="215" t="str">
        <f>IF('入力シート（実践前）'!C28="","",'入力シート（実践前）'!C28)</f>
        <v/>
      </c>
      <c r="D28" s="216" t="e">
        <f>IF(C28="","",COUNTIF(C$6:C28,C28))+IF(C28=2,100)</f>
        <v>#VALUE!</v>
      </c>
      <c r="E28" s="269" t="str">
        <f>IF('入力シート（実践前）'!E28="","",'入力シート（実践前）'!E28)</f>
        <v/>
      </c>
      <c r="F28" s="270"/>
      <c r="G28" s="149"/>
      <c r="H28" s="150"/>
      <c r="I28" s="150"/>
      <c r="J28" s="150"/>
      <c r="K28" s="150"/>
      <c r="L28" s="150"/>
      <c r="M28" s="271" t="str">
        <f t="shared" si="15"/>
        <v/>
      </c>
      <c r="N28" s="265" t="str">
        <f>IF(M28="","",COUNT(M$6:M28))</f>
        <v/>
      </c>
      <c r="O28" s="149"/>
      <c r="P28" s="150"/>
      <c r="Q28" s="150"/>
      <c r="R28" s="150"/>
      <c r="S28" s="150"/>
      <c r="T28" s="150"/>
      <c r="U28" s="272" t="str">
        <f t="shared" si="16"/>
        <v/>
      </c>
      <c r="V28" s="267" t="str">
        <f>IF(U28="","",COUNT(U$6:U28))</f>
        <v/>
      </c>
      <c r="W28" s="83">
        <v>23</v>
      </c>
      <c r="X28" s="98">
        <f t="shared" si="17"/>
        <v>0</v>
      </c>
      <c r="Y28" s="98">
        <f t="shared" si="18"/>
        <v>0</v>
      </c>
      <c r="Z28" s="98">
        <f t="shared" si="19"/>
        <v>0</v>
      </c>
      <c r="AA28" s="85">
        <f t="shared" si="20"/>
        <v>0</v>
      </c>
      <c r="AB28" s="88"/>
      <c r="AC28" s="75"/>
      <c r="AD28" s="73" t="str">
        <f t="shared" ref="AD28:AD49" si="27">IF(COUNTIF(D:D,"&gt;101")&lt;ROW(A1),"",ROW(A1))</f>
        <v/>
      </c>
      <c r="AE28" s="68" t="str">
        <f t="shared" ref="AE28:AE50" si="28">IF(AD28="","",INDEX(E:E,MATCH(AD28+100,D:D,0)))</f>
        <v/>
      </c>
      <c r="AF28" s="67" t="str">
        <f>IF(AD28="","",INDEX(G:G,MATCH(AD28+100,D:D,0)))</f>
        <v/>
      </c>
      <c r="AG28" s="73" t="str">
        <f t="shared" ref="AG28:AG50" si="29">IF(AD28="","",INDEX(H:H,MATCH(AD28+100,D:D,0)))</f>
        <v/>
      </c>
      <c r="AH28" s="73" t="str">
        <f t="shared" ref="AH28:AH50" si="30">IF(AD28="","",INDEX(I:I,MATCH(AD28+100,D:D,0)))</f>
        <v/>
      </c>
      <c r="AI28" s="73" t="str">
        <f t="shared" ref="AI28:AI50" si="31">IF(AD28="","",INDEX(J:J,MATCH(AD28+100,D:D,0)))</f>
        <v/>
      </c>
      <c r="AJ28" s="73" t="str">
        <f>IF(AD28="","",INDEX(K:K,MATCH(AD28+100,D:D,0)))</f>
        <v/>
      </c>
      <c r="AK28" s="73" t="str">
        <f>IF(AD28="","",INDEX(L:L,MATCH(AD28+100,D:D,0)))</f>
        <v/>
      </c>
      <c r="AL28" s="123" t="str">
        <f>IF(AD28="","",INDEX(M:M,MATCH(AD28+100,D:D,0)))</f>
        <v/>
      </c>
      <c r="AM28" s="67" t="str">
        <f t="shared" ref="AM28:AM50" si="32">IF(AD28="","",INDEX(O:O,MATCH(AD28+100,D:D,0)))</f>
        <v/>
      </c>
      <c r="AN28" s="73" t="str">
        <f t="shared" ref="AN28:AN50" si="33">IF(AD28="","",INDEX(P:P,MATCH(AD28+100,D:D,0)))</f>
        <v/>
      </c>
      <c r="AO28" s="73" t="str">
        <f t="shared" ref="AO28:AO50" si="34">IF(AD28="","",INDEX(Q:Q,MATCH(AD28+100,D:D,0)))</f>
        <v/>
      </c>
      <c r="AP28" s="73" t="str">
        <f t="shared" ref="AP28:AP50" si="35">IF(AD28="","",INDEX(R:R,MATCH(AD28+100,D:D,0)))</f>
        <v/>
      </c>
      <c r="AQ28" s="73" t="str">
        <f t="shared" ref="AQ28:AQ50" si="36">IF(AD28="","",INDEX(S:S,MATCH(AD28+100,D:D,0)))</f>
        <v/>
      </c>
      <c r="AR28" s="73" t="str">
        <f t="shared" ref="AR28:AR50" si="37">IF(AD28="","",INDEX(T:T,MATCH(AD28+100,D:D,0)))</f>
        <v/>
      </c>
      <c r="AS28" s="126" t="str">
        <f>IF(AD28="","",INDEX(U:U,MATCH(AD28+100,D:D,0)))</f>
        <v/>
      </c>
      <c r="AT28" s="88" t="str">
        <f t="shared" si="25"/>
        <v/>
      </c>
      <c r="AU28" s="7" t="str">
        <f t="shared" si="25"/>
        <v/>
      </c>
      <c r="AV28" s="7" t="str">
        <f t="shared" si="25"/>
        <v/>
      </c>
      <c r="AW28" s="7" t="str">
        <f t="shared" si="25"/>
        <v/>
      </c>
      <c r="AX28" s="7" t="str">
        <f t="shared" si="25"/>
        <v/>
      </c>
      <c r="AY28" s="7" t="str">
        <f t="shared" si="25"/>
        <v/>
      </c>
      <c r="AZ28" s="126" t="str">
        <f t="shared" si="25"/>
        <v/>
      </c>
      <c r="BA28" s="7" t="str">
        <f t="shared" si="25"/>
        <v/>
      </c>
      <c r="BB28" s="7" t="str">
        <f t="shared" si="25"/>
        <v/>
      </c>
      <c r="BC28" s="7" t="str">
        <f t="shared" si="25"/>
        <v/>
      </c>
      <c r="BD28" s="7" t="str">
        <f t="shared" si="25"/>
        <v/>
      </c>
      <c r="BE28" s="7" t="str">
        <f t="shared" si="25"/>
        <v/>
      </c>
      <c r="BF28" s="7" t="str">
        <f t="shared" si="25"/>
        <v/>
      </c>
      <c r="BG28" s="126" t="str">
        <f t="shared" si="25"/>
        <v/>
      </c>
    </row>
    <row r="29" spans="1:59" ht="15.95" customHeight="1">
      <c r="A29" s="239"/>
      <c r="B29" s="268">
        <v>24</v>
      </c>
      <c r="C29" s="215" t="str">
        <f>IF('入力シート（実践前）'!C29="","",'入力シート（実践前）'!C29)</f>
        <v/>
      </c>
      <c r="D29" s="216" t="e">
        <f>IF(C29="","",COUNTIF(C$6:C29,C29))+IF(C29=2,100)</f>
        <v>#VALUE!</v>
      </c>
      <c r="E29" s="269" t="str">
        <f>IF('入力シート（実践前）'!E29="","",'入力シート（実践前）'!E29)</f>
        <v/>
      </c>
      <c r="F29" s="270"/>
      <c r="G29" s="149"/>
      <c r="H29" s="150"/>
      <c r="I29" s="150"/>
      <c r="J29" s="150"/>
      <c r="K29" s="150"/>
      <c r="L29" s="150"/>
      <c r="M29" s="271" t="str">
        <f t="shared" si="15"/>
        <v/>
      </c>
      <c r="N29" s="265" t="str">
        <f>IF(M29="","",COUNT(M$6:M29))</f>
        <v/>
      </c>
      <c r="O29" s="149"/>
      <c r="P29" s="150"/>
      <c r="Q29" s="150"/>
      <c r="R29" s="150"/>
      <c r="S29" s="150"/>
      <c r="T29" s="150"/>
      <c r="U29" s="272" t="str">
        <f t="shared" si="16"/>
        <v/>
      </c>
      <c r="V29" s="267" t="str">
        <f>IF(U29="","",COUNT(U$6:U29))</f>
        <v/>
      </c>
      <c r="W29" s="83">
        <v>24</v>
      </c>
      <c r="X29" s="98">
        <f t="shared" si="17"/>
        <v>0</v>
      </c>
      <c r="Y29" s="98">
        <f t="shared" si="18"/>
        <v>0</v>
      </c>
      <c r="Z29" s="98">
        <f t="shared" si="19"/>
        <v>0</v>
      </c>
      <c r="AA29" s="85">
        <f t="shared" si="20"/>
        <v>0</v>
      </c>
      <c r="AB29" s="88"/>
      <c r="AC29" s="75"/>
      <c r="AD29" s="189" t="str">
        <f t="shared" si="27"/>
        <v/>
      </c>
      <c r="AE29" s="70" t="str">
        <f t="shared" si="28"/>
        <v/>
      </c>
      <c r="AF29" s="69" t="str">
        <f t="shared" ref="AF29:AF50" si="38">IF(AD29="","",INDEX(G:G,MATCH(AD29+100,D:D,0)))</f>
        <v/>
      </c>
      <c r="AG29" s="189" t="str">
        <f t="shared" si="29"/>
        <v/>
      </c>
      <c r="AH29" s="189" t="str">
        <f t="shared" si="30"/>
        <v/>
      </c>
      <c r="AI29" s="189" t="str">
        <f t="shared" si="31"/>
        <v/>
      </c>
      <c r="AJ29" s="189" t="str">
        <f t="shared" ref="AJ29:AJ50" si="39">IF(AD29="","",INDEX(K:K,MATCH(AD29+100,D:D,0)))</f>
        <v/>
      </c>
      <c r="AK29" s="189" t="str">
        <f t="shared" ref="AK29:AK50" si="40">IF(AD29="","",INDEX(L:L,MATCH(AD29+100,D:D,0)))</f>
        <v/>
      </c>
      <c r="AL29" s="124" t="str">
        <f t="shared" ref="AL29:AL49" si="41">IF(AD29="","",INDEX(M:M,MATCH(AD29+100,D:D,0)))</f>
        <v/>
      </c>
      <c r="AM29" s="69" t="str">
        <f t="shared" si="32"/>
        <v/>
      </c>
      <c r="AN29" s="189" t="str">
        <f t="shared" si="33"/>
        <v/>
      </c>
      <c r="AO29" s="189" t="str">
        <f t="shared" si="34"/>
        <v/>
      </c>
      <c r="AP29" s="189" t="str">
        <f t="shared" si="35"/>
        <v/>
      </c>
      <c r="AQ29" s="189" t="str">
        <f t="shared" si="36"/>
        <v/>
      </c>
      <c r="AR29" s="189" t="str">
        <f t="shared" si="37"/>
        <v/>
      </c>
      <c r="AS29" s="126" t="str">
        <f t="shared" ref="AS29:AS49" si="42">IF(AD29="","",INDEX(U:U,MATCH(AD29+100,D:D,0)))</f>
        <v/>
      </c>
      <c r="AT29" s="88" t="str">
        <f t="shared" si="25"/>
        <v/>
      </c>
      <c r="AU29" s="7" t="str">
        <f t="shared" si="25"/>
        <v/>
      </c>
      <c r="AV29" s="7" t="str">
        <f t="shared" si="25"/>
        <v/>
      </c>
      <c r="AW29" s="7" t="str">
        <f t="shared" si="25"/>
        <v/>
      </c>
      <c r="AX29" s="7" t="str">
        <f t="shared" si="25"/>
        <v/>
      </c>
      <c r="AY29" s="7" t="str">
        <f t="shared" si="25"/>
        <v/>
      </c>
      <c r="AZ29" s="126" t="str">
        <f t="shared" si="25"/>
        <v/>
      </c>
      <c r="BA29" s="7" t="str">
        <f t="shared" si="25"/>
        <v/>
      </c>
      <c r="BB29" s="7" t="str">
        <f t="shared" si="25"/>
        <v/>
      </c>
      <c r="BC29" s="7" t="str">
        <f t="shared" si="25"/>
        <v/>
      </c>
      <c r="BD29" s="7" t="str">
        <f t="shared" si="25"/>
        <v/>
      </c>
      <c r="BE29" s="7" t="str">
        <f t="shared" si="25"/>
        <v/>
      </c>
      <c r="BF29" s="7" t="str">
        <f t="shared" si="25"/>
        <v/>
      </c>
      <c r="BG29" s="126" t="str">
        <f t="shared" si="25"/>
        <v/>
      </c>
    </row>
    <row r="30" spans="1:59" ht="15.95" customHeight="1" thickBot="1">
      <c r="A30" s="239"/>
      <c r="B30" s="273">
        <v>25</v>
      </c>
      <c r="C30" s="217" t="str">
        <f>IF('入力シート（実践前）'!C30="","",'入力シート（実践前）'!C30)</f>
        <v/>
      </c>
      <c r="D30" s="218" t="e">
        <f>IF(C30="","",COUNTIF(C$6:C30,C30))+IF(C30=2,100)</f>
        <v>#VALUE!</v>
      </c>
      <c r="E30" s="274" t="str">
        <f>IF('入力シート（実践前）'!E30="","",'入力シート（実践前）'!E30)</f>
        <v/>
      </c>
      <c r="F30" s="275"/>
      <c r="G30" s="151"/>
      <c r="H30" s="152"/>
      <c r="I30" s="152"/>
      <c r="J30" s="152"/>
      <c r="K30" s="152"/>
      <c r="L30" s="152"/>
      <c r="M30" s="276" t="str">
        <f t="shared" si="15"/>
        <v/>
      </c>
      <c r="N30" s="265" t="str">
        <f>IF(M30="","",COUNT(M$6:M30))</f>
        <v/>
      </c>
      <c r="O30" s="151"/>
      <c r="P30" s="152"/>
      <c r="Q30" s="152"/>
      <c r="R30" s="152"/>
      <c r="S30" s="152"/>
      <c r="T30" s="152"/>
      <c r="U30" s="277" t="str">
        <f t="shared" si="16"/>
        <v/>
      </c>
      <c r="V30" s="267" t="str">
        <f>IF(U30="","",COUNT(U$6:U30))</f>
        <v/>
      </c>
      <c r="W30" s="83">
        <v>25</v>
      </c>
      <c r="X30" s="98">
        <f t="shared" si="17"/>
        <v>0</v>
      </c>
      <c r="Y30" s="98">
        <f t="shared" si="18"/>
        <v>0</v>
      </c>
      <c r="Z30" s="98">
        <f t="shared" si="19"/>
        <v>0</v>
      </c>
      <c r="AA30" s="85">
        <f t="shared" si="20"/>
        <v>0</v>
      </c>
      <c r="AB30" s="88"/>
      <c r="AC30" s="75"/>
      <c r="AD30" s="189" t="str">
        <f t="shared" si="27"/>
        <v/>
      </c>
      <c r="AE30" s="70" t="str">
        <f t="shared" si="28"/>
        <v/>
      </c>
      <c r="AF30" s="69" t="str">
        <f t="shared" si="38"/>
        <v/>
      </c>
      <c r="AG30" s="189" t="str">
        <f t="shared" si="29"/>
        <v/>
      </c>
      <c r="AH30" s="189" t="str">
        <f t="shared" si="30"/>
        <v/>
      </c>
      <c r="AI30" s="189" t="str">
        <f t="shared" si="31"/>
        <v/>
      </c>
      <c r="AJ30" s="189" t="str">
        <f t="shared" si="39"/>
        <v/>
      </c>
      <c r="AK30" s="189" t="str">
        <f t="shared" si="40"/>
        <v/>
      </c>
      <c r="AL30" s="124" t="str">
        <f t="shared" si="41"/>
        <v/>
      </c>
      <c r="AM30" s="69" t="str">
        <f t="shared" si="32"/>
        <v/>
      </c>
      <c r="AN30" s="189" t="str">
        <f t="shared" si="33"/>
        <v/>
      </c>
      <c r="AO30" s="189" t="str">
        <f t="shared" si="34"/>
        <v/>
      </c>
      <c r="AP30" s="189" t="str">
        <f t="shared" si="35"/>
        <v/>
      </c>
      <c r="AQ30" s="189" t="str">
        <f t="shared" si="36"/>
        <v/>
      </c>
      <c r="AR30" s="189" t="str">
        <f t="shared" si="37"/>
        <v/>
      </c>
      <c r="AS30" s="126" t="str">
        <f t="shared" si="42"/>
        <v/>
      </c>
      <c r="AT30" s="88" t="str">
        <f t="shared" si="25"/>
        <v/>
      </c>
      <c r="AU30" s="7" t="str">
        <f t="shared" si="25"/>
        <v/>
      </c>
      <c r="AV30" s="7" t="str">
        <f t="shared" si="25"/>
        <v/>
      </c>
      <c r="AW30" s="7" t="str">
        <f t="shared" si="25"/>
        <v/>
      </c>
      <c r="AX30" s="7" t="str">
        <f t="shared" si="25"/>
        <v/>
      </c>
      <c r="AY30" s="7" t="str">
        <f t="shared" si="25"/>
        <v/>
      </c>
      <c r="AZ30" s="126" t="str">
        <f t="shared" si="25"/>
        <v/>
      </c>
      <c r="BA30" s="7" t="str">
        <f t="shared" si="25"/>
        <v/>
      </c>
      <c r="BB30" s="7" t="str">
        <f t="shared" si="25"/>
        <v/>
      </c>
      <c r="BC30" s="7" t="str">
        <f t="shared" si="25"/>
        <v/>
      </c>
      <c r="BD30" s="7" t="str">
        <f t="shared" si="25"/>
        <v/>
      </c>
      <c r="BE30" s="7" t="str">
        <f t="shared" si="25"/>
        <v/>
      </c>
      <c r="BF30" s="7" t="str">
        <f t="shared" si="25"/>
        <v/>
      </c>
      <c r="BG30" s="126" t="str">
        <f t="shared" si="25"/>
        <v/>
      </c>
    </row>
    <row r="31" spans="1:59" ht="15.95" customHeight="1">
      <c r="A31" s="239"/>
      <c r="B31" s="261">
        <v>26</v>
      </c>
      <c r="C31" s="213" t="str">
        <f>IF('入力シート（実践前）'!C31="","",'入力シート（実践前）'!C31)</f>
        <v/>
      </c>
      <c r="D31" s="219" t="e">
        <f>IF(C31="","",COUNTIF(C$6:C31,C31))+IF(C31=2,100)</f>
        <v>#VALUE!</v>
      </c>
      <c r="E31" s="262" t="str">
        <f>IF('入力シート（実践前）'!E31="","",'入力シート（実践前）'!E31)</f>
        <v/>
      </c>
      <c r="F31" s="263"/>
      <c r="G31" s="147"/>
      <c r="H31" s="148"/>
      <c r="I31" s="148"/>
      <c r="J31" s="148"/>
      <c r="K31" s="148"/>
      <c r="L31" s="148"/>
      <c r="M31" s="264" t="str">
        <f t="shared" si="15"/>
        <v/>
      </c>
      <c r="N31" s="265" t="str">
        <f>IF(M31="","",COUNT(M$6:M31))</f>
        <v/>
      </c>
      <c r="O31" s="147"/>
      <c r="P31" s="148"/>
      <c r="Q31" s="148"/>
      <c r="R31" s="148"/>
      <c r="S31" s="148"/>
      <c r="T31" s="148"/>
      <c r="U31" s="266" t="str">
        <f t="shared" si="16"/>
        <v/>
      </c>
      <c r="V31" s="267" t="str">
        <f>IF(U31="","",COUNT(U$6:U31))</f>
        <v/>
      </c>
      <c r="W31" s="83">
        <v>26</v>
      </c>
      <c r="X31" s="98">
        <f t="shared" si="17"/>
        <v>0</v>
      </c>
      <c r="Y31" s="98">
        <f t="shared" si="18"/>
        <v>0</v>
      </c>
      <c r="Z31" s="98">
        <f t="shared" si="19"/>
        <v>0</v>
      </c>
      <c r="AA31" s="85">
        <f t="shared" si="20"/>
        <v>0</v>
      </c>
      <c r="AB31" s="88"/>
      <c r="AC31" s="75"/>
      <c r="AD31" s="189" t="str">
        <f t="shared" si="27"/>
        <v/>
      </c>
      <c r="AE31" s="70" t="str">
        <f t="shared" si="28"/>
        <v/>
      </c>
      <c r="AF31" s="69" t="str">
        <f t="shared" si="38"/>
        <v/>
      </c>
      <c r="AG31" s="189" t="str">
        <f t="shared" si="29"/>
        <v/>
      </c>
      <c r="AH31" s="189" t="str">
        <f t="shared" si="30"/>
        <v/>
      </c>
      <c r="AI31" s="189" t="str">
        <f t="shared" si="31"/>
        <v/>
      </c>
      <c r="AJ31" s="189" t="str">
        <f t="shared" si="39"/>
        <v/>
      </c>
      <c r="AK31" s="189" t="str">
        <f t="shared" si="40"/>
        <v/>
      </c>
      <c r="AL31" s="124" t="str">
        <f t="shared" si="41"/>
        <v/>
      </c>
      <c r="AM31" s="69" t="str">
        <f t="shared" si="32"/>
        <v/>
      </c>
      <c r="AN31" s="189" t="str">
        <f t="shared" si="33"/>
        <v/>
      </c>
      <c r="AO31" s="189" t="str">
        <f t="shared" si="34"/>
        <v/>
      </c>
      <c r="AP31" s="189" t="str">
        <f t="shared" si="35"/>
        <v/>
      </c>
      <c r="AQ31" s="189" t="str">
        <f t="shared" si="36"/>
        <v/>
      </c>
      <c r="AR31" s="189" t="str">
        <f t="shared" si="37"/>
        <v/>
      </c>
      <c r="AS31" s="126" t="str">
        <f t="shared" si="42"/>
        <v/>
      </c>
      <c r="AT31" s="88" t="str">
        <f t="shared" si="25"/>
        <v/>
      </c>
      <c r="AU31" s="7" t="str">
        <f t="shared" si="25"/>
        <v/>
      </c>
      <c r="AV31" s="7" t="str">
        <f t="shared" si="25"/>
        <v/>
      </c>
      <c r="AW31" s="7" t="str">
        <f t="shared" si="25"/>
        <v/>
      </c>
      <c r="AX31" s="7" t="str">
        <f t="shared" si="25"/>
        <v/>
      </c>
      <c r="AY31" s="7" t="str">
        <f t="shared" si="25"/>
        <v/>
      </c>
      <c r="AZ31" s="126" t="str">
        <f t="shared" si="25"/>
        <v/>
      </c>
      <c r="BA31" s="7" t="str">
        <f t="shared" si="25"/>
        <v/>
      </c>
      <c r="BB31" s="7" t="str">
        <f t="shared" si="25"/>
        <v/>
      </c>
      <c r="BC31" s="7" t="str">
        <f t="shared" si="25"/>
        <v/>
      </c>
      <c r="BD31" s="7" t="str">
        <f t="shared" si="25"/>
        <v/>
      </c>
      <c r="BE31" s="7" t="str">
        <f t="shared" si="25"/>
        <v/>
      </c>
      <c r="BF31" s="7" t="str">
        <f t="shared" si="25"/>
        <v/>
      </c>
      <c r="BG31" s="126" t="str">
        <f t="shared" si="25"/>
        <v/>
      </c>
    </row>
    <row r="32" spans="1:59" ht="15.95" customHeight="1">
      <c r="A32" s="239"/>
      <c r="B32" s="268">
        <v>27</v>
      </c>
      <c r="C32" s="215" t="str">
        <f>IF('入力シート（実践前）'!C32="","",'入力シート（実践前）'!C32)</f>
        <v/>
      </c>
      <c r="D32" s="216" t="e">
        <f>IF(C32="","",COUNTIF(C$6:C32,C32))+IF(C32=2,100)</f>
        <v>#VALUE!</v>
      </c>
      <c r="E32" s="269" t="str">
        <f>IF('入力シート（実践前）'!E32="","",'入力シート（実践前）'!E32)</f>
        <v/>
      </c>
      <c r="F32" s="270"/>
      <c r="G32" s="149"/>
      <c r="H32" s="150"/>
      <c r="I32" s="150"/>
      <c r="J32" s="150"/>
      <c r="K32" s="150"/>
      <c r="L32" s="150"/>
      <c r="M32" s="271" t="str">
        <f t="shared" si="15"/>
        <v/>
      </c>
      <c r="N32" s="265" t="str">
        <f>IF(M32="","",COUNT(M$6:M32))</f>
        <v/>
      </c>
      <c r="O32" s="149"/>
      <c r="P32" s="150"/>
      <c r="Q32" s="150"/>
      <c r="R32" s="150"/>
      <c r="S32" s="150"/>
      <c r="T32" s="150"/>
      <c r="U32" s="272" t="str">
        <f t="shared" si="16"/>
        <v/>
      </c>
      <c r="V32" s="267" t="str">
        <f>IF(U32="","",COUNT(U$6:U32))</f>
        <v/>
      </c>
      <c r="W32" s="83">
        <v>27</v>
      </c>
      <c r="X32" s="98">
        <f t="shared" si="17"/>
        <v>0</v>
      </c>
      <c r="Y32" s="98">
        <f t="shared" si="18"/>
        <v>0</v>
      </c>
      <c r="Z32" s="98">
        <f t="shared" si="19"/>
        <v>0</v>
      </c>
      <c r="AA32" s="85">
        <f t="shared" si="20"/>
        <v>0</v>
      </c>
      <c r="AB32" s="88"/>
      <c r="AC32" s="75"/>
      <c r="AD32" s="189" t="str">
        <f t="shared" si="27"/>
        <v/>
      </c>
      <c r="AE32" s="70" t="str">
        <f t="shared" si="28"/>
        <v/>
      </c>
      <c r="AF32" s="69" t="str">
        <f t="shared" si="38"/>
        <v/>
      </c>
      <c r="AG32" s="189" t="str">
        <f t="shared" si="29"/>
        <v/>
      </c>
      <c r="AH32" s="189" t="str">
        <f t="shared" si="30"/>
        <v/>
      </c>
      <c r="AI32" s="189" t="str">
        <f t="shared" si="31"/>
        <v/>
      </c>
      <c r="AJ32" s="189" t="str">
        <f t="shared" si="39"/>
        <v/>
      </c>
      <c r="AK32" s="189" t="str">
        <f t="shared" si="40"/>
        <v/>
      </c>
      <c r="AL32" s="124" t="str">
        <f t="shared" si="41"/>
        <v/>
      </c>
      <c r="AM32" s="69" t="str">
        <f t="shared" si="32"/>
        <v/>
      </c>
      <c r="AN32" s="189" t="str">
        <f t="shared" si="33"/>
        <v/>
      </c>
      <c r="AO32" s="189" t="str">
        <f t="shared" si="34"/>
        <v/>
      </c>
      <c r="AP32" s="189" t="str">
        <f t="shared" si="35"/>
        <v/>
      </c>
      <c r="AQ32" s="189" t="str">
        <f t="shared" si="36"/>
        <v/>
      </c>
      <c r="AR32" s="189" t="str">
        <f t="shared" si="37"/>
        <v/>
      </c>
      <c r="AS32" s="126" t="str">
        <f t="shared" si="42"/>
        <v/>
      </c>
      <c r="AT32" s="88" t="str">
        <f t="shared" si="25"/>
        <v/>
      </c>
      <c r="AU32" s="7" t="str">
        <f t="shared" si="25"/>
        <v/>
      </c>
      <c r="AV32" s="7" t="str">
        <f t="shared" si="25"/>
        <v/>
      </c>
      <c r="AW32" s="7" t="str">
        <f t="shared" si="25"/>
        <v/>
      </c>
      <c r="AX32" s="7" t="str">
        <f t="shared" si="25"/>
        <v/>
      </c>
      <c r="AY32" s="7" t="str">
        <f t="shared" si="25"/>
        <v/>
      </c>
      <c r="AZ32" s="126" t="str">
        <f t="shared" si="25"/>
        <v/>
      </c>
      <c r="BA32" s="7" t="str">
        <f t="shared" si="25"/>
        <v/>
      </c>
      <c r="BB32" s="7" t="str">
        <f t="shared" si="25"/>
        <v/>
      </c>
      <c r="BC32" s="7" t="str">
        <f t="shared" si="25"/>
        <v/>
      </c>
      <c r="BD32" s="7" t="str">
        <f t="shared" si="25"/>
        <v/>
      </c>
      <c r="BE32" s="7" t="str">
        <f t="shared" si="25"/>
        <v/>
      </c>
      <c r="BF32" s="7" t="str">
        <f t="shared" si="25"/>
        <v/>
      </c>
      <c r="BG32" s="126" t="str">
        <f t="shared" si="25"/>
        <v/>
      </c>
    </row>
    <row r="33" spans="1:59" ht="15.95" customHeight="1">
      <c r="A33" s="239"/>
      <c r="B33" s="268">
        <v>28</v>
      </c>
      <c r="C33" s="215" t="str">
        <f>IF('入力シート（実践前）'!C33="","",'入力シート（実践前）'!C33)</f>
        <v/>
      </c>
      <c r="D33" s="216" t="e">
        <f>IF(C33="","",COUNTIF(C$6:C33,C33))+IF(C33=2,100)</f>
        <v>#VALUE!</v>
      </c>
      <c r="E33" s="269" t="str">
        <f>IF('入力シート（実践前）'!E33="","",'入力シート（実践前）'!E33)</f>
        <v/>
      </c>
      <c r="F33" s="270"/>
      <c r="G33" s="149"/>
      <c r="H33" s="150"/>
      <c r="I33" s="150"/>
      <c r="J33" s="150"/>
      <c r="K33" s="150"/>
      <c r="L33" s="150"/>
      <c r="M33" s="271" t="str">
        <f t="shared" si="15"/>
        <v/>
      </c>
      <c r="N33" s="265" t="str">
        <f>IF(M33="","",COUNT(M$6:M33))</f>
        <v/>
      </c>
      <c r="O33" s="149"/>
      <c r="P33" s="150"/>
      <c r="Q33" s="150"/>
      <c r="R33" s="150"/>
      <c r="S33" s="150"/>
      <c r="T33" s="150"/>
      <c r="U33" s="272" t="str">
        <f t="shared" si="16"/>
        <v/>
      </c>
      <c r="V33" s="267" t="str">
        <f>IF(U33="","",COUNT(U$6:U33))</f>
        <v/>
      </c>
      <c r="W33" s="83">
        <v>28</v>
      </c>
      <c r="X33" s="98">
        <f t="shared" si="17"/>
        <v>0</v>
      </c>
      <c r="Y33" s="98">
        <f t="shared" si="18"/>
        <v>0</v>
      </c>
      <c r="Z33" s="98">
        <f t="shared" si="19"/>
        <v>0</v>
      </c>
      <c r="AA33" s="85">
        <f t="shared" si="20"/>
        <v>0</v>
      </c>
      <c r="AB33" s="88"/>
      <c r="AC33" s="75"/>
      <c r="AD33" s="189" t="str">
        <f t="shared" si="27"/>
        <v/>
      </c>
      <c r="AE33" s="70" t="str">
        <f t="shared" si="28"/>
        <v/>
      </c>
      <c r="AF33" s="69" t="str">
        <f t="shared" si="38"/>
        <v/>
      </c>
      <c r="AG33" s="189" t="str">
        <f t="shared" si="29"/>
        <v/>
      </c>
      <c r="AH33" s="189" t="str">
        <f t="shared" si="30"/>
        <v/>
      </c>
      <c r="AI33" s="189" t="str">
        <f t="shared" si="31"/>
        <v/>
      </c>
      <c r="AJ33" s="189" t="str">
        <f t="shared" si="39"/>
        <v/>
      </c>
      <c r="AK33" s="189" t="str">
        <f t="shared" si="40"/>
        <v/>
      </c>
      <c r="AL33" s="124" t="str">
        <f t="shared" si="41"/>
        <v/>
      </c>
      <c r="AM33" s="69" t="str">
        <f t="shared" si="32"/>
        <v/>
      </c>
      <c r="AN33" s="189" t="str">
        <f t="shared" si="33"/>
        <v/>
      </c>
      <c r="AO33" s="189" t="str">
        <f t="shared" si="34"/>
        <v/>
      </c>
      <c r="AP33" s="189" t="str">
        <f t="shared" si="35"/>
        <v/>
      </c>
      <c r="AQ33" s="189" t="str">
        <f t="shared" si="36"/>
        <v/>
      </c>
      <c r="AR33" s="189" t="str">
        <f t="shared" si="37"/>
        <v/>
      </c>
      <c r="AS33" s="126" t="str">
        <f t="shared" si="42"/>
        <v/>
      </c>
      <c r="AT33" s="88" t="str">
        <f t="shared" si="25"/>
        <v/>
      </c>
      <c r="AU33" s="7" t="str">
        <f t="shared" si="25"/>
        <v/>
      </c>
      <c r="AV33" s="7" t="str">
        <f t="shared" si="25"/>
        <v/>
      </c>
      <c r="AW33" s="7" t="str">
        <f t="shared" si="25"/>
        <v/>
      </c>
      <c r="AX33" s="7" t="str">
        <f t="shared" si="25"/>
        <v/>
      </c>
      <c r="AY33" s="7" t="str">
        <f t="shared" si="25"/>
        <v/>
      </c>
      <c r="AZ33" s="126" t="str">
        <f t="shared" si="25"/>
        <v/>
      </c>
      <c r="BA33" s="7" t="str">
        <f t="shared" si="25"/>
        <v/>
      </c>
      <c r="BB33" s="7" t="str">
        <f t="shared" si="25"/>
        <v/>
      </c>
      <c r="BC33" s="7" t="str">
        <f t="shared" si="25"/>
        <v/>
      </c>
      <c r="BD33" s="7" t="str">
        <f t="shared" si="25"/>
        <v/>
      </c>
      <c r="BE33" s="7" t="str">
        <f t="shared" si="25"/>
        <v/>
      </c>
      <c r="BF33" s="7" t="str">
        <f t="shared" si="25"/>
        <v/>
      </c>
      <c r="BG33" s="126" t="str">
        <f t="shared" si="25"/>
        <v/>
      </c>
    </row>
    <row r="34" spans="1:59" ht="15.95" customHeight="1">
      <c r="A34" s="239"/>
      <c r="B34" s="268">
        <v>29</v>
      </c>
      <c r="C34" s="215" t="str">
        <f>IF('入力シート（実践前）'!C34="","",'入力シート（実践前）'!C34)</f>
        <v/>
      </c>
      <c r="D34" s="216" t="e">
        <f>IF(C34="","",COUNTIF(C$6:C34,C34))+IF(C34=2,100)</f>
        <v>#VALUE!</v>
      </c>
      <c r="E34" s="269" t="str">
        <f>IF('入力シート（実践前）'!E34="","",'入力シート（実践前）'!E34)</f>
        <v/>
      </c>
      <c r="F34" s="270"/>
      <c r="G34" s="149"/>
      <c r="H34" s="150"/>
      <c r="I34" s="150"/>
      <c r="J34" s="150"/>
      <c r="K34" s="150"/>
      <c r="L34" s="150"/>
      <c r="M34" s="271" t="str">
        <f t="shared" si="15"/>
        <v/>
      </c>
      <c r="N34" s="265" t="str">
        <f>IF(M34="","",COUNT(M$6:M34))</f>
        <v/>
      </c>
      <c r="O34" s="149"/>
      <c r="P34" s="150"/>
      <c r="Q34" s="150"/>
      <c r="R34" s="150"/>
      <c r="S34" s="150"/>
      <c r="T34" s="150"/>
      <c r="U34" s="272" t="str">
        <f t="shared" si="16"/>
        <v/>
      </c>
      <c r="V34" s="267" t="str">
        <f>IF(U34="","",COUNT(U$6:U34))</f>
        <v/>
      </c>
      <c r="W34" s="83">
        <v>29</v>
      </c>
      <c r="X34" s="98">
        <f t="shared" si="17"/>
        <v>0</v>
      </c>
      <c r="Y34" s="98">
        <f t="shared" si="18"/>
        <v>0</v>
      </c>
      <c r="Z34" s="98">
        <f t="shared" si="19"/>
        <v>0</v>
      </c>
      <c r="AA34" s="85">
        <f t="shared" si="20"/>
        <v>0</v>
      </c>
      <c r="AB34" s="88"/>
      <c r="AC34" s="75"/>
      <c r="AD34" s="189" t="str">
        <f t="shared" si="27"/>
        <v/>
      </c>
      <c r="AE34" s="71" t="str">
        <f t="shared" si="28"/>
        <v/>
      </c>
      <c r="AF34" s="69" t="str">
        <f t="shared" si="38"/>
        <v/>
      </c>
      <c r="AG34" s="189" t="str">
        <f t="shared" si="29"/>
        <v/>
      </c>
      <c r="AH34" s="189" t="str">
        <f t="shared" si="30"/>
        <v/>
      </c>
      <c r="AI34" s="189" t="str">
        <f t="shared" si="31"/>
        <v/>
      </c>
      <c r="AJ34" s="189" t="str">
        <f t="shared" si="39"/>
        <v/>
      </c>
      <c r="AK34" s="189" t="str">
        <f t="shared" si="40"/>
        <v/>
      </c>
      <c r="AL34" s="124" t="str">
        <f t="shared" si="41"/>
        <v/>
      </c>
      <c r="AM34" s="69" t="str">
        <f t="shared" si="32"/>
        <v/>
      </c>
      <c r="AN34" s="189" t="str">
        <f t="shared" si="33"/>
        <v/>
      </c>
      <c r="AO34" s="189" t="str">
        <f t="shared" si="34"/>
        <v/>
      </c>
      <c r="AP34" s="189" t="str">
        <f t="shared" si="35"/>
        <v/>
      </c>
      <c r="AQ34" s="189" t="str">
        <f t="shared" si="36"/>
        <v/>
      </c>
      <c r="AR34" s="189" t="str">
        <f t="shared" si="37"/>
        <v/>
      </c>
      <c r="AS34" s="126" t="str">
        <f t="shared" si="42"/>
        <v/>
      </c>
      <c r="AT34" s="88" t="str">
        <f t="shared" si="25"/>
        <v/>
      </c>
      <c r="AU34" s="7" t="str">
        <f t="shared" si="25"/>
        <v/>
      </c>
      <c r="AV34" s="7" t="str">
        <f t="shared" si="25"/>
        <v/>
      </c>
      <c r="AW34" s="7" t="str">
        <f t="shared" si="25"/>
        <v/>
      </c>
      <c r="AX34" s="7" t="str">
        <f t="shared" si="25"/>
        <v/>
      </c>
      <c r="AY34" s="7" t="str">
        <f t="shared" si="25"/>
        <v/>
      </c>
      <c r="AZ34" s="126" t="str">
        <f t="shared" si="25"/>
        <v/>
      </c>
      <c r="BA34" s="7" t="str">
        <f t="shared" si="25"/>
        <v/>
      </c>
      <c r="BB34" s="7" t="str">
        <f t="shared" si="25"/>
        <v/>
      </c>
      <c r="BC34" s="7" t="str">
        <f t="shared" si="25"/>
        <v/>
      </c>
      <c r="BD34" s="7" t="str">
        <f t="shared" si="25"/>
        <v/>
      </c>
      <c r="BE34" s="7" t="str">
        <f t="shared" si="25"/>
        <v/>
      </c>
      <c r="BF34" s="7" t="str">
        <f t="shared" si="25"/>
        <v/>
      </c>
      <c r="BG34" s="126" t="str">
        <f t="shared" si="25"/>
        <v/>
      </c>
    </row>
    <row r="35" spans="1:59" ht="15.95" customHeight="1" thickBot="1">
      <c r="A35" s="239"/>
      <c r="B35" s="273">
        <v>30</v>
      </c>
      <c r="C35" s="217" t="str">
        <f>IF('入力シート（実践前）'!C35="","",'入力シート（実践前）'!C35)</f>
        <v/>
      </c>
      <c r="D35" s="218" t="e">
        <f>IF(C35="","",COUNTIF(C$6:C35,C35))+IF(C35=2,100)</f>
        <v>#VALUE!</v>
      </c>
      <c r="E35" s="274" t="str">
        <f>IF('入力シート（実践前）'!E35="","",'入力シート（実践前）'!E35)</f>
        <v/>
      </c>
      <c r="F35" s="275"/>
      <c r="G35" s="151"/>
      <c r="H35" s="152"/>
      <c r="I35" s="152"/>
      <c r="J35" s="152"/>
      <c r="K35" s="152"/>
      <c r="L35" s="152"/>
      <c r="M35" s="276" t="str">
        <f t="shared" si="15"/>
        <v/>
      </c>
      <c r="N35" s="265" t="str">
        <f>IF(M35="","",COUNT(M$6:M35))</f>
        <v/>
      </c>
      <c r="O35" s="151"/>
      <c r="P35" s="152"/>
      <c r="Q35" s="152"/>
      <c r="R35" s="152"/>
      <c r="S35" s="152"/>
      <c r="T35" s="152"/>
      <c r="U35" s="277" t="str">
        <f t="shared" si="16"/>
        <v/>
      </c>
      <c r="V35" s="267" t="str">
        <f>IF(U35="","",COUNT(U$6:U35))</f>
        <v/>
      </c>
      <c r="W35" s="83">
        <v>30</v>
      </c>
      <c r="X35" s="98">
        <f t="shared" si="17"/>
        <v>0</v>
      </c>
      <c r="Y35" s="98">
        <f t="shared" si="18"/>
        <v>0</v>
      </c>
      <c r="Z35" s="98">
        <f t="shared" si="19"/>
        <v>0</v>
      </c>
      <c r="AA35" s="85">
        <f t="shared" si="20"/>
        <v>0</v>
      </c>
      <c r="AB35" s="88"/>
      <c r="AC35" s="75"/>
      <c r="AD35" s="189" t="str">
        <f t="shared" si="27"/>
        <v/>
      </c>
      <c r="AE35" s="71" t="str">
        <f t="shared" si="28"/>
        <v/>
      </c>
      <c r="AF35" s="69" t="str">
        <f t="shared" si="38"/>
        <v/>
      </c>
      <c r="AG35" s="189" t="str">
        <f t="shared" si="29"/>
        <v/>
      </c>
      <c r="AH35" s="189" t="str">
        <f t="shared" si="30"/>
        <v/>
      </c>
      <c r="AI35" s="189" t="str">
        <f t="shared" si="31"/>
        <v/>
      </c>
      <c r="AJ35" s="189" t="str">
        <f t="shared" si="39"/>
        <v/>
      </c>
      <c r="AK35" s="189" t="str">
        <f t="shared" si="40"/>
        <v/>
      </c>
      <c r="AL35" s="124" t="str">
        <f t="shared" si="41"/>
        <v/>
      </c>
      <c r="AM35" s="69" t="str">
        <f t="shared" si="32"/>
        <v/>
      </c>
      <c r="AN35" s="189" t="str">
        <f t="shared" si="33"/>
        <v/>
      </c>
      <c r="AO35" s="189" t="str">
        <f t="shared" si="34"/>
        <v/>
      </c>
      <c r="AP35" s="189" t="str">
        <f t="shared" si="35"/>
        <v/>
      </c>
      <c r="AQ35" s="189" t="str">
        <f t="shared" si="36"/>
        <v/>
      </c>
      <c r="AR35" s="189" t="str">
        <f t="shared" si="37"/>
        <v/>
      </c>
      <c r="AS35" s="126" t="str">
        <f t="shared" si="42"/>
        <v/>
      </c>
      <c r="AT35" s="88" t="str">
        <f t="shared" si="25"/>
        <v/>
      </c>
      <c r="AU35" s="7" t="str">
        <f t="shared" si="25"/>
        <v/>
      </c>
      <c r="AV35" s="7" t="str">
        <f t="shared" si="25"/>
        <v/>
      </c>
      <c r="AW35" s="7" t="str">
        <f t="shared" si="25"/>
        <v/>
      </c>
      <c r="AX35" s="7" t="str">
        <f t="shared" si="25"/>
        <v/>
      </c>
      <c r="AY35" s="7" t="str">
        <f t="shared" si="25"/>
        <v/>
      </c>
      <c r="AZ35" s="126" t="str">
        <f t="shared" si="25"/>
        <v/>
      </c>
      <c r="BA35" s="7" t="str">
        <f t="shared" si="25"/>
        <v/>
      </c>
      <c r="BB35" s="7" t="str">
        <f t="shared" si="25"/>
        <v/>
      </c>
      <c r="BC35" s="7" t="str">
        <f t="shared" si="25"/>
        <v/>
      </c>
      <c r="BD35" s="7" t="str">
        <f t="shared" si="25"/>
        <v/>
      </c>
      <c r="BE35" s="7" t="str">
        <f t="shared" si="25"/>
        <v/>
      </c>
      <c r="BF35" s="7" t="str">
        <f t="shared" si="25"/>
        <v/>
      </c>
      <c r="BG35" s="126" t="str">
        <f t="shared" si="25"/>
        <v/>
      </c>
    </row>
    <row r="36" spans="1:59" ht="15.95" customHeight="1">
      <c r="A36" s="239"/>
      <c r="B36" s="261">
        <v>31</v>
      </c>
      <c r="C36" s="213" t="str">
        <f>IF('入力シート（実践前）'!C36="","",'入力シート（実践前）'!C36)</f>
        <v/>
      </c>
      <c r="D36" s="219" t="e">
        <f>IF(C36="","",COUNTIF(C$6:C36,C36))+IF(C36=2,100)</f>
        <v>#VALUE!</v>
      </c>
      <c r="E36" s="262" t="str">
        <f>IF('入力シート（実践前）'!E36="","",'入力シート（実践前）'!E36)</f>
        <v/>
      </c>
      <c r="F36" s="263"/>
      <c r="G36" s="147"/>
      <c r="H36" s="148"/>
      <c r="I36" s="148"/>
      <c r="J36" s="148"/>
      <c r="K36" s="148"/>
      <c r="L36" s="148"/>
      <c r="M36" s="264" t="str">
        <f t="shared" si="15"/>
        <v/>
      </c>
      <c r="N36" s="265" t="str">
        <f>IF(M36="","",COUNT(M$6:M36))</f>
        <v/>
      </c>
      <c r="O36" s="147"/>
      <c r="P36" s="148"/>
      <c r="Q36" s="148"/>
      <c r="R36" s="148"/>
      <c r="S36" s="148"/>
      <c r="T36" s="148"/>
      <c r="U36" s="266" t="str">
        <f t="shared" si="16"/>
        <v/>
      </c>
      <c r="V36" s="267" t="str">
        <f>IF(U36="","",COUNT(U$6:U36))</f>
        <v/>
      </c>
      <c r="W36" s="83">
        <v>31</v>
      </c>
      <c r="X36" s="98">
        <f t="shared" si="17"/>
        <v>0</v>
      </c>
      <c r="Y36" s="98">
        <f t="shared" si="18"/>
        <v>0</v>
      </c>
      <c r="Z36" s="98">
        <f t="shared" si="19"/>
        <v>0</v>
      </c>
      <c r="AA36" s="85">
        <f t="shared" si="20"/>
        <v>0</v>
      </c>
      <c r="AB36" s="88"/>
      <c r="AC36" s="75"/>
      <c r="AD36" s="189" t="str">
        <f t="shared" si="27"/>
        <v/>
      </c>
      <c r="AE36" s="71" t="str">
        <f t="shared" si="28"/>
        <v/>
      </c>
      <c r="AF36" s="69" t="str">
        <f t="shared" si="38"/>
        <v/>
      </c>
      <c r="AG36" s="189" t="str">
        <f t="shared" si="29"/>
        <v/>
      </c>
      <c r="AH36" s="189" t="str">
        <f t="shared" si="30"/>
        <v/>
      </c>
      <c r="AI36" s="189" t="str">
        <f t="shared" si="31"/>
        <v/>
      </c>
      <c r="AJ36" s="189" t="str">
        <f t="shared" si="39"/>
        <v/>
      </c>
      <c r="AK36" s="189" t="str">
        <f t="shared" si="40"/>
        <v/>
      </c>
      <c r="AL36" s="124" t="str">
        <f t="shared" si="41"/>
        <v/>
      </c>
      <c r="AM36" s="69" t="str">
        <f t="shared" si="32"/>
        <v/>
      </c>
      <c r="AN36" s="189" t="str">
        <f t="shared" si="33"/>
        <v/>
      </c>
      <c r="AO36" s="189" t="str">
        <f t="shared" si="34"/>
        <v/>
      </c>
      <c r="AP36" s="189" t="str">
        <f t="shared" si="35"/>
        <v/>
      </c>
      <c r="AQ36" s="189" t="str">
        <f t="shared" si="36"/>
        <v/>
      </c>
      <c r="AR36" s="189" t="str">
        <f t="shared" si="37"/>
        <v/>
      </c>
      <c r="AS36" s="126" t="str">
        <f t="shared" si="42"/>
        <v/>
      </c>
      <c r="AT36" s="88" t="str">
        <f t="shared" si="25"/>
        <v/>
      </c>
      <c r="AU36" s="7" t="str">
        <f t="shared" si="25"/>
        <v/>
      </c>
      <c r="AV36" s="7" t="str">
        <f t="shared" si="25"/>
        <v/>
      </c>
      <c r="AW36" s="7" t="str">
        <f t="shared" si="25"/>
        <v/>
      </c>
      <c r="AX36" s="7" t="str">
        <f t="shared" si="25"/>
        <v/>
      </c>
      <c r="AY36" s="7" t="str">
        <f t="shared" si="25"/>
        <v/>
      </c>
      <c r="AZ36" s="126" t="str">
        <f t="shared" si="25"/>
        <v/>
      </c>
      <c r="BA36" s="7" t="str">
        <f t="shared" si="25"/>
        <v/>
      </c>
      <c r="BB36" s="7" t="str">
        <f t="shared" si="25"/>
        <v/>
      </c>
      <c r="BC36" s="7" t="str">
        <f t="shared" si="25"/>
        <v/>
      </c>
      <c r="BD36" s="7" t="str">
        <f t="shared" si="25"/>
        <v/>
      </c>
      <c r="BE36" s="7" t="str">
        <f t="shared" si="25"/>
        <v/>
      </c>
      <c r="BF36" s="7" t="str">
        <f t="shared" si="25"/>
        <v/>
      </c>
      <c r="BG36" s="126" t="str">
        <f t="shared" si="25"/>
        <v/>
      </c>
    </row>
    <row r="37" spans="1:59" ht="15.95" customHeight="1">
      <c r="A37" s="239"/>
      <c r="B37" s="268">
        <v>32</v>
      </c>
      <c r="C37" s="215" t="str">
        <f>IF('入力シート（実践前）'!C37="","",'入力シート（実践前）'!C37)</f>
        <v/>
      </c>
      <c r="D37" s="216" t="e">
        <f>IF(C37="","",COUNTIF(C$6:C37,C37))+IF(C37=2,100)</f>
        <v>#VALUE!</v>
      </c>
      <c r="E37" s="269" t="str">
        <f>IF('入力シート（実践前）'!E37="","",'入力シート（実践前）'!E37)</f>
        <v/>
      </c>
      <c r="F37" s="270"/>
      <c r="G37" s="149"/>
      <c r="H37" s="150"/>
      <c r="I37" s="150"/>
      <c r="J37" s="150"/>
      <c r="K37" s="150"/>
      <c r="L37" s="150"/>
      <c r="M37" s="271" t="str">
        <f t="shared" si="15"/>
        <v/>
      </c>
      <c r="N37" s="265" t="str">
        <f>IF(M37="","",COUNT(M$6:M37))</f>
        <v/>
      </c>
      <c r="O37" s="149"/>
      <c r="P37" s="150"/>
      <c r="Q37" s="150"/>
      <c r="R37" s="150"/>
      <c r="S37" s="150"/>
      <c r="T37" s="150"/>
      <c r="U37" s="272" t="str">
        <f t="shared" si="16"/>
        <v/>
      </c>
      <c r="V37" s="267" t="str">
        <f>IF(U37="","",COUNT(U$6:U37))</f>
        <v/>
      </c>
      <c r="W37" s="83">
        <v>32</v>
      </c>
      <c r="X37" s="98">
        <f t="shared" si="17"/>
        <v>0</v>
      </c>
      <c r="Y37" s="98">
        <f t="shared" si="18"/>
        <v>0</v>
      </c>
      <c r="Z37" s="98">
        <f t="shared" si="19"/>
        <v>0</v>
      </c>
      <c r="AA37" s="85">
        <f t="shared" si="20"/>
        <v>0</v>
      </c>
      <c r="AB37" s="88"/>
      <c r="AC37" s="75"/>
      <c r="AD37" s="189" t="str">
        <f t="shared" si="27"/>
        <v/>
      </c>
      <c r="AE37" s="71" t="str">
        <f t="shared" si="28"/>
        <v/>
      </c>
      <c r="AF37" s="69" t="str">
        <f t="shared" si="38"/>
        <v/>
      </c>
      <c r="AG37" s="189" t="str">
        <f t="shared" si="29"/>
        <v/>
      </c>
      <c r="AH37" s="189" t="str">
        <f t="shared" si="30"/>
        <v/>
      </c>
      <c r="AI37" s="189" t="str">
        <f t="shared" si="31"/>
        <v/>
      </c>
      <c r="AJ37" s="189" t="str">
        <f t="shared" si="39"/>
        <v/>
      </c>
      <c r="AK37" s="189" t="str">
        <f t="shared" si="40"/>
        <v/>
      </c>
      <c r="AL37" s="124" t="str">
        <f t="shared" si="41"/>
        <v/>
      </c>
      <c r="AM37" s="69" t="str">
        <f t="shared" si="32"/>
        <v/>
      </c>
      <c r="AN37" s="189" t="str">
        <f t="shared" si="33"/>
        <v/>
      </c>
      <c r="AO37" s="189" t="str">
        <f t="shared" si="34"/>
        <v/>
      </c>
      <c r="AP37" s="189" t="str">
        <f t="shared" si="35"/>
        <v/>
      </c>
      <c r="AQ37" s="189" t="str">
        <f t="shared" si="36"/>
        <v/>
      </c>
      <c r="AR37" s="189" t="str">
        <f t="shared" si="37"/>
        <v/>
      </c>
      <c r="AS37" s="126" t="str">
        <f t="shared" si="42"/>
        <v/>
      </c>
      <c r="AT37" s="88" t="str">
        <f t="shared" si="25"/>
        <v/>
      </c>
      <c r="AU37" s="7" t="str">
        <f t="shared" si="25"/>
        <v/>
      </c>
      <c r="AV37" s="7" t="str">
        <f t="shared" si="25"/>
        <v/>
      </c>
      <c r="AW37" s="7" t="str">
        <f t="shared" si="25"/>
        <v/>
      </c>
      <c r="AX37" s="7" t="str">
        <f t="shared" si="25"/>
        <v/>
      </c>
      <c r="AY37" s="7" t="str">
        <f t="shared" si="25"/>
        <v/>
      </c>
      <c r="AZ37" s="126" t="str">
        <f t="shared" si="25"/>
        <v/>
      </c>
      <c r="BA37" s="7" t="str">
        <f t="shared" si="25"/>
        <v/>
      </c>
      <c r="BB37" s="7" t="str">
        <f t="shared" si="25"/>
        <v/>
      </c>
      <c r="BC37" s="7" t="str">
        <f t="shared" si="25"/>
        <v/>
      </c>
      <c r="BD37" s="7" t="str">
        <f t="shared" si="25"/>
        <v/>
      </c>
      <c r="BE37" s="7" t="str">
        <f t="shared" si="25"/>
        <v/>
      </c>
      <c r="BF37" s="7" t="str">
        <f t="shared" si="25"/>
        <v/>
      </c>
      <c r="BG37" s="126" t="str">
        <f t="shared" si="25"/>
        <v/>
      </c>
    </row>
    <row r="38" spans="1:59" ht="15.95" customHeight="1">
      <c r="A38" s="239"/>
      <c r="B38" s="268">
        <v>33</v>
      </c>
      <c r="C38" s="215" t="str">
        <f>IF('入力シート（実践前）'!C38="","",'入力シート（実践前）'!C38)</f>
        <v/>
      </c>
      <c r="D38" s="216" t="e">
        <f>IF(C38="","",COUNTIF(C$6:C38,C38))+IF(C38=2,100)</f>
        <v>#VALUE!</v>
      </c>
      <c r="E38" s="269" t="str">
        <f>IF('入力シート（実践前）'!E38="","",'入力シート（実践前）'!E38)</f>
        <v/>
      </c>
      <c r="F38" s="270"/>
      <c r="G38" s="149"/>
      <c r="H38" s="150"/>
      <c r="I38" s="150"/>
      <c r="J38" s="150"/>
      <c r="K38" s="150"/>
      <c r="L38" s="150"/>
      <c r="M38" s="271" t="str">
        <f t="shared" si="15"/>
        <v/>
      </c>
      <c r="N38" s="265" t="str">
        <f>IF(M38="","",COUNT(M$6:M38))</f>
        <v/>
      </c>
      <c r="O38" s="149"/>
      <c r="P38" s="150"/>
      <c r="Q38" s="150"/>
      <c r="R38" s="150"/>
      <c r="S38" s="150"/>
      <c r="T38" s="150"/>
      <c r="U38" s="272" t="str">
        <f t="shared" si="16"/>
        <v/>
      </c>
      <c r="V38" s="267" t="str">
        <f>IF(U38="","",COUNT(U$6:U38))</f>
        <v/>
      </c>
      <c r="W38" s="83">
        <v>33</v>
      </c>
      <c r="X38" s="98">
        <f t="shared" si="17"/>
        <v>0</v>
      </c>
      <c r="Y38" s="98">
        <f t="shared" si="18"/>
        <v>0</v>
      </c>
      <c r="Z38" s="98">
        <f t="shared" si="19"/>
        <v>0</v>
      </c>
      <c r="AA38" s="85">
        <f t="shared" si="20"/>
        <v>0</v>
      </c>
      <c r="AB38" s="88"/>
      <c r="AC38" s="75"/>
      <c r="AD38" s="189" t="str">
        <f t="shared" si="27"/>
        <v/>
      </c>
      <c r="AE38" s="71" t="str">
        <f t="shared" si="28"/>
        <v/>
      </c>
      <c r="AF38" s="69" t="str">
        <f t="shared" si="38"/>
        <v/>
      </c>
      <c r="AG38" s="189" t="str">
        <f t="shared" si="29"/>
        <v/>
      </c>
      <c r="AH38" s="189" t="str">
        <f t="shared" si="30"/>
        <v/>
      </c>
      <c r="AI38" s="189" t="str">
        <f t="shared" si="31"/>
        <v/>
      </c>
      <c r="AJ38" s="189" t="str">
        <f t="shared" si="39"/>
        <v/>
      </c>
      <c r="AK38" s="189" t="str">
        <f t="shared" si="40"/>
        <v/>
      </c>
      <c r="AL38" s="124" t="str">
        <f t="shared" si="41"/>
        <v/>
      </c>
      <c r="AM38" s="69" t="str">
        <f t="shared" si="32"/>
        <v/>
      </c>
      <c r="AN38" s="189" t="str">
        <f t="shared" si="33"/>
        <v/>
      </c>
      <c r="AO38" s="189" t="str">
        <f t="shared" si="34"/>
        <v/>
      </c>
      <c r="AP38" s="189" t="str">
        <f t="shared" si="35"/>
        <v/>
      </c>
      <c r="AQ38" s="189" t="str">
        <f t="shared" si="36"/>
        <v/>
      </c>
      <c r="AR38" s="189" t="str">
        <f t="shared" si="37"/>
        <v/>
      </c>
      <c r="AS38" s="126" t="str">
        <f t="shared" si="42"/>
        <v/>
      </c>
      <c r="AT38" s="88" t="str">
        <f t="shared" si="25"/>
        <v/>
      </c>
      <c r="AU38" s="7" t="str">
        <f t="shared" si="25"/>
        <v/>
      </c>
      <c r="AV38" s="7" t="str">
        <f t="shared" si="25"/>
        <v/>
      </c>
      <c r="AW38" s="7" t="str">
        <f t="shared" si="25"/>
        <v/>
      </c>
      <c r="AX38" s="7" t="str">
        <f t="shared" si="25"/>
        <v/>
      </c>
      <c r="AY38" s="7" t="str">
        <f t="shared" si="25"/>
        <v/>
      </c>
      <c r="AZ38" s="126" t="str">
        <f t="shared" si="25"/>
        <v/>
      </c>
      <c r="BA38" s="7" t="str">
        <f t="shared" si="25"/>
        <v/>
      </c>
      <c r="BB38" s="7" t="str">
        <f t="shared" si="25"/>
        <v/>
      </c>
      <c r="BC38" s="7" t="str">
        <f t="shared" si="25"/>
        <v/>
      </c>
      <c r="BD38" s="7" t="str">
        <f t="shared" si="25"/>
        <v/>
      </c>
      <c r="BE38" s="7" t="str">
        <f t="shared" si="25"/>
        <v/>
      </c>
      <c r="BF38" s="7" t="str">
        <f t="shared" si="25"/>
        <v/>
      </c>
      <c r="BG38" s="126" t="str">
        <f t="shared" si="25"/>
        <v/>
      </c>
    </row>
    <row r="39" spans="1:59" ht="15.95" customHeight="1">
      <c r="A39" s="239"/>
      <c r="B39" s="268">
        <v>34</v>
      </c>
      <c r="C39" s="215" t="str">
        <f>IF('入力シート（実践前）'!C39="","",'入力シート（実践前）'!C39)</f>
        <v/>
      </c>
      <c r="D39" s="216" t="e">
        <f>IF(C39="","",COUNTIF(C$6:C39,C39))+IF(C39=2,100)</f>
        <v>#VALUE!</v>
      </c>
      <c r="E39" s="269" t="str">
        <f>IF('入力シート（実践前）'!E39="","",'入力シート（実践前）'!E39)</f>
        <v/>
      </c>
      <c r="F39" s="270"/>
      <c r="G39" s="149"/>
      <c r="H39" s="150"/>
      <c r="I39" s="150"/>
      <c r="J39" s="150"/>
      <c r="K39" s="150"/>
      <c r="L39" s="150"/>
      <c r="M39" s="271" t="str">
        <f t="shared" si="15"/>
        <v/>
      </c>
      <c r="N39" s="265" t="str">
        <f>IF(M39="","",COUNT(M$6:M39))</f>
        <v/>
      </c>
      <c r="O39" s="149"/>
      <c r="P39" s="150"/>
      <c r="Q39" s="150"/>
      <c r="R39" s="150"/>
      <c r="S39" s="150"/>
      <c r="T39" s="150"/>
      <c r="U39" s="272" t="str">
        <f t="shared" si="16"/>
        <v/>
      </c>
      <c r="V39" s="267" t="str">
        <f>IF(U39="","",COUNT(U$6:U39))</f>
        <v/>
      </c>
      <c r="W39" s="83">
        <v>34</v>
      </c>
      <c r="X39" s="98">
        <f t="shared" si="17"/>
        <v>0</v>
      </c>
      <c r="Y39" s="98">
        <f t="shared" si="18"/>
        <v>0</v>
      </c>
      <c r="Z39" s="98">
        <f t="shared" si="19"/>
        <v>0</v>
      </c>
      <c r="AA39" s="85">
        <f t="shared" si="20"/>
        <v>0</v>
      </c>
      <c r="AB39" s="88"/>
      <c r="AC39" s="75"/>
      <c r="AD39" s="189" t="str">
        <f t="shared" si="27"/>
        <v/>
      </c>
      <c r="AE39" s="71" t="str">
        <f t="shared" si="28"/>
        <v/>
      </c>
      <c r="AF39" s="69" t="str">
        <f t="shared" si="38"/>
        <v/>
      </c>
      <c r="AG39" s="189" t="str">
        <f t="shared" si="29"/>
        <v/>
      </c>
      <c r="AH39" s="189" t="str">
        <f t="shared" si="30"/>
        <v/>
      </c>
      <c r="AI39" s="189" t="str">
        <f t="shared" si="31"/>
        <v/>
      </c>
      <c r="AJ39" s="189" t="str">
        <f t="shared" si="39"/>
        <v/>
      </c>
      <c r="AK39" s="189" t="str">
        <f t="shared" si="40"/>
        <v/>
      </c>
      <c r="AL39" s="124" t="str">
        <f t="shared" si="41"/>
        <v/>
      </c>
      <c r="AM39" s="69" t="str">
        <f t="shared" si="32"/>
        <v/>
      </c>
      <c r="AN39" s="189" t="str">
        <f t="shared" si="33"/>
        <v/>
      </c>
      <c r="AO39" s="189" t="str">
        <f t="shared" si="34"/>
        <v/>
      </c>
      <c r="AP39" s="189" t="str">
        <f t="shared" si="35"/>
        <v/>
      </c>
      <c r="AQ39" s="189" t="str">
        <f t="shared" si="36"/>
        <v/>
      </c>
      <c r="AR39" s="189" t="str">
        <f t="shared" si="37"/>
        <v/>
      </c>
      <c r="AS39" s="126" t="str">
        <f t="shared" si="42"/>
        <v/>
      </c>
      <c r="AT39" s="88" t="str">
        <f t="shared" si="25"/>
        <v/>
      </c>
      <c r="AU39" s="7" t="str">
        <f t="shared" si="25"/>
        <v/>
      </c>
      <c r="AV39" s="7" t="str">
        <f t="shared" ref="AV39:BG49" si="43">IF(AH39=0,"",AH39)</f>
        <v/>
      </c>
      <c r="AW39" s="7" t="str">
        <f t="shared" si="43"/>
        <v/>
      </c>
      <c r="AX39" s="7" t="str">
        <f t="shared" si="43"/>
        <v/>
      </c>
      <c r="AY39" s="7" t="str">
        <f t="shared" si="43"/>
        <v/>
      </c>
      <c r="AZ39" s="126" t="str">
        <f t="shared" si="43"/>
        <v/>
      </c>
      <c r="BA39" s="7" t="str">
        <f t="shared" si="43"/>
        <v/>
      </c>
      <c r="BB39" s="7" t="str">
        <f t="shared" si="43"/>
        <v/>
      </c>
      <c r="BC39" s="7" t="str">
        <f t="shared" si="43"/>
        <v/>
      </c>
      <c r="BD39" s="7" t="str">
        <f t="shared" si="43"/>
        <v/>
      </c>
      <c r="BE39" s="7" t="str">
        <f t="shared" si="43"/>
        <v/>
      </c>
      <c r="BF39" s="7" t="str">
        <f t="shared" si="43"/>
        <v/>
      </c>
      <c r="BG39" s="126" t="str">
        <f t="shared" si="43"/>
        <v/>
      </c>
    </row>
    <row r="40" spans="1:59" ht="15.95" customHeight="1" thickBot="1">
      <c r="A40" s="239"/>
      <c r="B40" s="273">
        <v>35</v>
      </c>
      <c r="C40" s="217" t="str">
        <f>IF('入力シート（実践前）'!C40="","",'入力シート（実践前）'!C40)</f>
        <v/>
      </c>
      <c r="D40" s="218" t="e">
        <f>IF(C40="","",COUNTIF(C$6:C40,C40))+IF(C40=2,100)</f>
        <v>#VALUE!</v>
      </c>
      <c r="E40" s="274" t="str">
        <f>IF('入力シート（実践前）'!E40="","",'入力シート（実践前）'!E40)</f>
        <v/>
      </c>
      <c r="F40" s="275"/>
      <c r="G40" s="151"/>
      <c r="H40" s="152"/>
      <c r="I40" s="152"/>
      <c r="J40" s="152"/>
      <c r="K40" s="152"/>
      <c r="L40" s="152"/>
      <c r="M40" s="276" t="str">
        <f t="shared" si="15"/>
        <v/>
      </c>
      <c r="N40" s="265" t="str">
        <f>IF(M40="","",COUNT(M$6:M40))</f>
        <v/>
      </c>
      <c r="O40" s="151"/>
      <c r="P40" s="152"/>
      <c r="Q40" s="152"/>
      <c r="R40" s="152"/>
      <c r="S40" s="152"/>
      <c r="T40" s="152"/>
      <c r="U40" s="277" t="str">
        <f t="shared" si="16"/>
        <v/>
      </c>
      <c r="V40" s="267" t="str">
        <f>IF(U40="","",COUNT(U$6:U40))</f>
        <v/>
      </c>
      <c r="W40" s="83">
        <v>35</v>
      </c>
      <c r="X40" s="98">
        <f t="shared" si="17"/>
        <v>0</v>
      </c>
      <c r="Y40" s="98">
        <f t="shared" si="18"/>
        <v>0</v>
      </c>
      <c r="Z40" s="98">
        <f t="shared" si="19"/>
        <v>0</v>
      </c>
      <c r="AA40" s="85">
        <f t="shared" si="20"/>
        <v>0</v>
      </c>
      <c r="AB40" s="88"/>
      <c r="AC40" s="75"/>
      <c r="AD40" s="189" t="str">
        <f t="shared" si="27"/>
        <v/>
      </c>
      <c r="AE40" s="71" t="str">
        <f t="shared" si="28"/>
        <v/>
      </c>
      <c r="AF40" s="69" t="str">
        <f t="shared" si="38"/>
        <v/>
      </c>
      <c r="AG40" s="189" t="str">
        <f t="shared" si="29"/>
        <v/>
      </c>
      <c r="AH40" s="189" t="str">
        <f t="shared" si="30"/>
        <v/>
      </c>
      <c r="AI40" s="189" t="str">
        <f t="shared" si="31"/>
        <v/>
      </c>
      <c r="AJ40" s="189" t="str">
        <f t="shared" si="39"/>
        <v/>
      </c>
      <c r="AK40" s="189" t="str">
        <f t="shared" si="40"/>
        <v/>
      </c>
      <c r="AL40" s="124" t="str">
        <f t="shared" si="41"/>
        <v/>
      </c>
      <c r="AM40" s="69" t="str">
        <f t="shared" si="32"/>
        <v/>
      </c>
      <c r="AN40" s="189" t="str">
        <f t="shared" si="33"/>
        <v/>
      </c>
      <c r="AO40" s="189" t="str">
        <f t="shared" si="34"/>
        <v/>
      </c>
      <c r="AP40" s="189" t="str">
        <f t="shared" si="35"/>
        <v/>
      </c>
      <c r="AQ40" s="189" t="str">
        <f t="shared" si="36"/>
        <v/>
      </c>
      <c r="AR40" s="189" t="str">
        <f t="shared" si="37"/>
        <v/>
      </c>
      <c r="AS40" s="126" t="str">
        <f t="shared" si="42"/>
        <v/>
      </c>
      <c r="AT40" s="88" t="str">
        <f t="shared" ref="AT40:AU49" si="44">IF(AF40=0,"",AF40)</f>
        <v/>
      </c>
      <c r="AU40" s="7" t="str">
        <f t="shared" si="44"/>
        <v/>
      </c>
      <c r="AV40" s="7" t="str">
        <f t="shared" si="43"/>
        <v/>
      </c>
      <c r="AW40" s="7" t="str">
        <f t="shared" si="43"/>
        <v/>
      </c>
      <c r="AX40" s="7" t="str">
        <f t="shared" si="43"/>
        <v/>
      </c>
      <c r="AY40" s="7" t="str">
        <f t="shared" si="43"/>
        <v/>
      </c>
      <c r="AZ40" s="126" t="str">
        <f t="shared" si="43"/>
        <v/>
      </c>
      <c r="BA40" s="7" t="str">
        <f t="shared" si="43"/>
        <v/>
      </c>
      <c r="BB40" s="7" t="str">
        <f t="shared" si="43"/>
        <v/>
      </c>
      <c r="BC40" s="7" t="str">
        <f t="shared" si="43"/>
        <v/>
      </c>
      <c r="BD40" s="7" t="str">
        <f t="shared" si="43"/>
        <v/>
      </c>
      <c r="BE40" s="7" t="str">
        <f t="shared" si="43"/>
        <v/>
      </c>
      <c r="BF40" s="7" t="str">
        <f t="shared" si="43"/>
        <v/>
      </c>
      <c r="BG40" s="126" t="str">
        <f t="shared" si="43"/>
        <v/>
      </c>
    </row>
    <row r="41" spans="1:59" ht="15.95" customHeight="1">
      <c r="A41" s="239"/>
      <c r="B41" s="261">
        <v>36</v>
      </c>
      <c r="C41" s="213" t="str">
        <f>IF('入力シート（実践前）'!C41="","",'入力シート（実践前）'!C41)</f>
        <v/>
      </c>
      <c r="D41" s="219" t="e">
        <f>IF(C41="","",COUNTIF(C$6:C41,C41))+IF(C41=2,100)</f>
        <v>#VALUE!</v>
      </c>
      <c r="E41" s="262" t="str">
        <f>IF('入力シート（実践前）'!E41="","",'入力シート（実践前）'!E41)</f>
        <v/>
      </c>
      <c r="F41" s="263"/>
      <c r="G41" s="147"/>
      <c r="H41" s="148"/>
      <c r="I41" s="148"/>
      <c r="J41" s="148"/>
      <c r="K41" s="148"/>
      <c r="L41" s="148"/>
      <c r="M41" s="264" t="str">
        <f t="shared" si="15"/>
        <v/>
      </c>
      <c r="N41" s="265" t="str">
        <f>IF(M41="","",COUNT(M$6:M41))</f>
        <v/>
      </c>
      <c r="O41" s="147"/>
      <c r="P41" s="148"/>
      <c r="Q41" s="148"/>
      <c r="R41" s="148"/>
      <c r="S41" s="148"/>
      <c r="T41" s="148"/>
      <c r="U41" s="266" t="str">
        <f t="shared" si="16"/>
        <v/>
      </c>
      <c r="V41" s="267" t="str">
        <f>IF(U41="","",COUNT(U$6:U41))</f>
        <v/>
      </c>
      <c r="W41" s="83">
        <v>36</v>
      </c>
      <c r="X41" s="98">
        <f t="shared" si="17"/>
        <v>0</v>
      </c>
      <c r="Y41" s="98">
        <f t="shared" si="18"/>
        <v>0</v>
      </c>
      <c r="Z41" s="98">
        <f t="shared" si="19"/>
        <v>0</v>
      </c>
      <c r="AA41" s="85">
        <f t="shared" si="20"/>
        <v>0</v>
      </c>
      <c r="AB41" s="88"/>
      <c r="AC41" s="75"/>
      <c r="AD41" s="189" t="str">
        <f t="shared" si="27"/>
        <v/>
      </c>
      <c r="AE41" s="104" t="str">
        <f t="shared" si="28"/>
        <v/>
      </c>
      <c r="AF41" s="69" t="str">
        <f t="shared" si="38"/>
        <v/>
      </c>
      <c r="AG41" s="189" t="str">
        <f t="shared" si="29"/>
        <v/>
      </c>
      <c r="AH41" s="189" t="str">
        <f t="shared" si="30"/>
        <v/>
      </c>
      <c r="AI41" s="189" t="str">
        <f t="shared" si="31"/>
        <v/>
      </c>
      <c r="AJ41" s="189" t="str">
        <f t="shared" si="39"/>
        <v/>
      </c>
      <c r="AK41" s="189" t="str">
        <f t="shared" si="40"/>
        <v/>
      </c>
      <c r="AL41" s="124" t="str">
        <f t="shared" si="41"/>
        <v/>
      </c>
      <c r="AM41" s="69" t="str">
        <f t="shared" si="32"/>
        <v/>
      </c>
      <c r="AN41" s="189" t="str">
        <f t="shared" si="33"/>
        <v/>
      </c>
      <c r="AO41" s="189" t="str">
        <f t="shared" si="34"/>
        <v/>
      </c>
      <c r="AP41" s="189" t="str">
        <f t="shared" si="35"/>
        <v/>
      </c>
      <c r="AQ41" s="189" t="str">
        <f t="shared" si="36"/>
        <v/>
      </c>
      <c r="AR41" s="189" t="str">
        <f t="shared" si="37"/>
        <v/>
      </c>
      <c r="AS41" s="126" t="str">
        <f t="shared" si="42"/>
        <v/>
      </c>
      <c r="AT41" s="88" t="str">
        <f t="shared" si="44"/>
        <v/>
      </c>
      <c r="AU41" s="7" t="str">
        <f t="shared" si="44"/>
        <v/>
      </c>
      <c r="AV41" s="7" t="str">
        <f t="shared" si="43"/>
        <v/>
      </c>
      <c r="AW41" s="7" t="str">
        <f t="shared" si="43"/>
        <v/>
      </c>
      <c r="AX41" s="7" t="str">
        <f t="shared" si="43"/>
        <v/>
      </c>
      <c r="AY41" s="7" t="str">
        <f t="shared" si="43"/>
        <v/>
      </c>
      <c r="AZ41" s="126" t="str">
        <f t="shared" si="43"/>
        <v/>
      </c>
      <c r="BA41" s="7" t="str">
        <f t="shared" si="43"/>
        <v/>
      </c>
      <c r="BB41" s="7" t="str">
        <f t="shared" si="43"/>
        <v/>
      </c>
      <c r="BC41" s="7" t="str">
        <f t="shared" si="43"/>
        <v/>
      </c>
      <c r="BD41" s="7" t="str">
        <f t="shared" si="43"/>
        <v/>
      </c>
      <c r="BE41" s="7" t="str">
        <f t="shared" si="43"/>
        <v/>
      </c>
      <c r="BF41" s="7" t="str">
        <f t="shared" si="43"/>
        <v/>
      </c>
      <c r="BG41" s="126" t="str">
        <f t="shared" si="43"/>
        <v/>
      </c>
    </row>
    <row r="42" spans="1:59" ht="15.95" customHeight="1">
      <c r="A42" s="239"/>
      <c r="B42" s="268">
        <v>37</v>
      </c>
      <c r="C42" s="215" t="str">
        <f>IF('入力シート（実践前）'!C42="","",'入力シート（実践前）'!C42)</f>
        <v/>
      </c>
      <c r="D42" s="216" t="e">
        <f>IF(C42="","",COUNTIF(C$6:C42,C42))+IF(C42=2,100)</f>
        <v>#VALUE!</v>
      </c>
      <c r="E42" s="269" t="str">
        <f>IF('入力シート（実践前）'!E42="","",'入力シート（実践前）'!E42)</f>
        <v/>
      </c>
      <c r="F42" s="270"/>
      <c r="G42" s="149"/>
      <c r="H42" s="150"/>
      <c r="I42" s="150"/>
      <c r="J42" s="150"/>
      <c r="K42" s="150"/>
      <c r="L42" s="150"/>
      <c r="M42" s="271" t="str">
        <f t="shared" si="15"/>
        <v/>
      </c>
      <c r="N42" s="265" t="str">
        <f>IF(M42="","",COUNT(M$6:M42))</f>
        <v/>
      </c>
      <c r="O42" s="149"/>
      <c r="P42" s="150"/>
      <c r="Q42" s="150"/>
      <c r="R42" s="150"/>
      <c r="S42" s="150"/>
      <c r="T42" s="150"/>
      <c r="U42" s="272" t="str">
        <f t="shared" si="16"/>
        <v/>
      </c>
      <c r="V42" s="267" t="str">
        <f>IF(U42="","",COUNT(U$6:U42))</f>
        <v/>
      </c>
      <c r="W42" s="83">
        <v>37</v>
      </c>
      <c r="X42" s="98">
        <f t="shared" si="17"/>
        <v>0</v>
      </c>
      <c r="Y42" s="98">
        <f t="shared" si="18"/>
        <v>0</v>
      </c>
      <c r="Z42" s="98">
        <f t="shared" si="19"/>
        <v>0</v>
      </c>
      <c r="AA42" s="85">
        <f t="shared" si="20"/>
        <v>0</v>
      </c>
      <c r="AB42" s="88"/>
      <c r="AC42" s="75"/>
      <c r="AD42" s="189" t="str">
        <f t="shared" si="27"/>
        <v/>
      </c>
      <c r="AE42" s="104" t="str">
        <f t="shared" si="28"/>
        <v/>
      </c>
      <c r="AF42" s="69" t="str">
        <f t="shared" si="38"/>
        <v/>
      </c>
      <c r="AG42" s="189" t="str">
        <f t="shared" si="29"/>
        <v/>
      </c>
      <c r="AH42" s="189" t="str">
        <f t="shared" si="30"/>
        <v/>
      </c>
      <c r="AI42" s="189" t="str">
        <f t="shared" si="31"/>
        <v/>
      </c>
      <c r="AJ42" s="189" t="str">
        <f t="shared" si="39"/>
        <v/>
      </c>
      <c r="AK42" s="189" t="str">
        <f t="shared" si="40"/>
        <v/>
      </c>
      <c r="AL42" s="124" t="str">
        <f t="shared" si="41"/>
        <v/>
      </c>
      <c r="AM42" s="69" t="str">
        <f t="shared" si="32"/>
        <v/>
      </c>
      <c r="AN42" s="189" t="str">
        <f t="shared" si="33"/>
        <v/>
      </c>
      <c r="AO42" s="189" t="str">
        <f t="shared" si="34"/>
        <v/>
      </c>
      <c r="AP42" s="189" t="str">
        <f t="shared" si="35"/>
        <v/>
      </c>
      <c r="AQ42" s="189" t="str">
        <f t="shared" si="36"/>
        <v/>
      </c>
      <c r="AR42" s="189" t="str">
        <f t="shared" si="37"/>
        <v/>
      </c>
      <c r="AS42" s="126" t="str">
        <f t="shared" si="42"/>
        <v/>
      </c>
      <c r="AT42" s="88" t="str">
        <f t="shared" si="44"/>
        <v/>
      </c>
      <c r="AU42" s="7" t="str">
        <f t="shared" si="44"/>
        <v/>
      </c>
      <c r="AV42" s="7" t="str">
        <f t="shared" si="43"/>
        <v/>
      </c>
      <c r="AW42" s="7" t="str">
        <f t="shared" si="43"/>
        <v/>
      </c>
      <c r="AX42" s="7" t="str">
        <f t="shared" si="43"/>
        <v/>
      </c>
      <c r="AY42" s="7" t="str">
        <f t="shared" si="43"/>
        <v/>
      </c>
      <c r="AZ42" s="126" t="str">
        <f t="shared" si="43"/>
        <v/>
      </c>
      <c r="BA42" s="7" t="str">
        <f t="shared" si="43"/>
        <v/>
      </c>
      <c r="BB42" s="7" t="str">
        <f t="shared" si="43"/>
        <v/>
      </c>
      <c r="BC42" s="7" t="str">
        <f t="shared" si="43"/>
        <v/>
      </c>
      <c r="BD42" s="7" t="str">
        <f t="shared" si="43"/>
        <v/>
      </c>
      <c r="BE42" s="7" t="str">
        <f t="shared" si="43"/>
        <v/>
      </c>
      <c r="BF42" s="7" t="str">
        <f t="shared" si="43"/>
        <v/>
      </c>
      <c r="BG42" s="126" t="str">
        <f t="shared" si="43"/>
        <v/>
      </c>
    </row>
    <row r="43" spans="1:59" ht="15.95" customHeight="1">
      <c r="A43" s="239"/>
      <c r="B43" s="268">
        <v>38</v>
      </c>
      <c r="C43" s="215" t="str">
        <f>IF('入力シート（実践前）'!C43="","",'入力シート（実践前）'!C43)</f>
        <v/>
      </c>
      <c r="D43" s="216" t="e">
        <f>IF(C43="","",COUNTIF(C$6:C43,C43))+IF(C43=2,100)</f>
        <v>#VALUE!</v>
      </c>
      <c r="E43" s="269" t="str">
        <f>IF('入力シート（実践前）'!E43="","",'入力シート（実践前）'!E43)</f>
        <v/>
      </c>
      <c r="F43" s="270"/>
      <c r="G43" s="149"/>
      <c r="H43" s="150"/>
      <c r="I43" s="150"/>
      <c r="J43" s="150"/>
      <c r="K43" s="150"/>
      <c r="L43" s="150"/>
      <c r="M43" s="271" t="str">
        <f t="shared" si="15"/>
        <v/>
      </c>
      <c r="N43" s="265" t="str">
        <f>IF(M43="","",COUNT(M$6:M43))</f>
        <v/>
      </c>
      <c r="O43" s="149"/>
      <c r="P43" s="150"/>
      <c r="Q43" s="150"/>
      <c r="R43" s="150"/>
      <c r="S43" s="150"/>
      <c r="T43" s="150"/>
      <c r="U43" s="272" t="str">
        <f t="shared" si="16"/>
        <v/>
      </c>
      <c r="V43" s="267" t="str">
        <f>IF(U43="","",COUNT(U$6:U43))</f>
        <v/>
      </c>
      <c r="W43" s="83">
        <v>38</v>
      </c>
      <c r="X43" s="98">
        <f t="shared" si="17"/>
        <v>0</v>
      </c>
      <c r="Y43" s="98">
        <f t="shared" si="18"/>
        <v>0</v>
      </c>
      <c r="Z43" s="98">
        <f t="shared" si="19"/>
        <v>0</v>
      </c>
      <c r="AA43" s="85">
        <f t="shared" si="20"/>
        <v>0</v>
      </c>
      <c r="AB43" s="88"/>
      <c r="AC43" s="75"/>
      <c r="AD43" s="189" t="str">
        <f t="shared" si="27"/>
        <v/>
      </c>
      <c r="AE43" s="104" t="str">
        <f t="shared" si="28"/>
        <v/>
      </c>
      <c r="AF43" s="69" t="str">
        <f t="shared" si="38"/>
        <v/>
      </c>
      <c r="AG43" s="189" t="str">
        <f t="shared" si="29"/>
        <v/>
      </c>
      <c r="AH43" s="189" t="str">
        <f t="shared" si="30"/>
        <v/>
      </c>
      <c r="AI43" s="189" t="str">
        <f t="shared" si="31"/>
        <v/>
      </c>
      <c r="AJ43" s="189" t="str">
        <f t="shared" si="39"/>
        <v/>
      </c>
      <c r="AK43" s="189" t="str">
        <f t="shared" si="40"/>
        <v/>
      </c>
      <c r="AL43" s="124" t="str">
        <f t="shared" si="41"/>
        <v/>
      </c>
      <c r="AM43" s="69" t="str">
        <f t="shared" si="32"/>
        <v/>
      </c>
      <c r="AN43" s="189" t="str">
        <f t="shared" si="33"/>
        <v/>
      </c>
      <c r="AO43" s="189" t="str">
        <f t="shared" si="34"/>
        <v/>
      </c>
      <c r="AP43" s="189" t="str">
        <f t="shared" si="35"/>
        <v/>
      </c>
      <c r="AQ43" s="189" t="str">
        <f t="shared" si="36"/>
        <v/>
      </c>
      <c r="AR43" s="189" t="str">
        <f t="shared" si="37"/>
        <v/>
      </c>
      <c r="AS43" s="126" t="str">
        <f t="shared" si="42"/>
        <v/>
      </c>
      <c r="AT43" s="88" t="str">
        <f t="shared" si="44"/>
        <v/>
      </c>
      <c r="AU43" s="7" t="str">
        <f t="shared" si="44"/>
        <v/>
      </c>
      <c r="AV43" s="7" t="str">
        <f t="shared" si="43"/>
        <v/>
      </c>
      <c r="AW43" s="7" t="str">
        <f t="shared" si="43"/>
        <v/>
      </c>
      <c r="AX43" s="7" t="str">
        <f t="shared" si="43"/>
        <v/>
      </c>
      <c r="AY43" s="7" t="str">
        <f t="shared" si="43"/>
        <v/>
      </c>
      <c r="AZ43" s="126" t="str">
        <f t="shared" si="43"/>
        <v/>
      </c>
      <c r="BA43" s="7" t="str">
        <f t="shared" si="43"/>
        <v/>
      </c>
      <c r="BB43" s="7" t="str">
        <f t="shared" si="43"/>
        <v/>
      </c>
      <c r="BC43" s="7" t="str">
        <f t="shared" si="43"/>
        <v/>
      </c>
      <c r="BD43" s="7" t="str">
        <f t="shared" si="43"/>
        <v/>
      </c>
      <c r="BE43" s="7" t="str">
        <f t="shared" si="43"/>
        <v/>
      </c>
      <c r="BF43" s="7" t="str">
        <f t="shared" si="43"/>
        <v/>
      </c>
      <c r="BG43" s="126" t="str">
        <f t="shared" si="43"/>
        <v/>
      </c>
    </row>
    <row r="44" spans="1:59" ht="15.95" customHeight="1">
      <c r="A44" s="239"/>
      <c r="B44" s="268">
        <v>39</v>
      </c>
      <c r="C44" s="215" t="str">
        <f>IF('入力シート（実践前）'!C44="","",'入力シート（実践前）'!C44)</f>
        <v/>
      </c>
      <c r="D44" s="216" t="e">
        <f>IF(C44="","",COUNTIF(C$6:C44,C44))+IF(C44=2,100)</f>
        <v>#VALUE!</v>
      </c>
      <c r="E44" s="269" t="str">
        <f>IF('入力シート（実践前）'!E44="","",'入力シート（実践前）'!E44)</f>
        <v/>
      </c>
      <c r="F44" s="270"/>
      <c r="G44" s="149"/>
      <c r="H44" s="150"/>
      <c r="I44" s="150"/>
      <c r="J44" s="150"/>
      <c r="K44" s="150"/>
      <c r="L44" s="201"/>
      <c r="M44" s="278" t="str">
        <f t="shared" si="15"/>
        <v/>
      </c>
      <c r="N44" s="265" t="str">
        <f>IF(M44="","",COUNT(M$6:M44))</f>
        <v/>
      </c>
      <c r="O44" s="149"/>
      <c r="P44" s="150"/>
      <c r="Q44" s="150"/>
      <c r="R44" s="150"/>
      <c r="S44" s="150"/>
      <c r="T44" s="150"/>
      <c r="U44" s="272" t="str">
        <f t="shared" si="16"/>
        <v/>
      </c>
      <c r="V44" s="267" t="str">
        <f>IF(U44="","",COUNT(U$6:U44))</f>
        <v/>
      </c>
      <c r="W44" s="83">
        <v>39</v>
      </c>
      <c r="X44" s="98">
        <f t="shared" si="17"/>
        <v>0</v>
      </c>
      <c r="Y44" s="98">
        <f t="shared" si="18"/>
        <v>0</v>
      </c>
      <c r="Z44" s="98">
        <f t="shared" si="19"/>
        <v>0</v>
      </c>
      <c r="AA44" s="85">
        <f t="shared" si="20"/>
        <v>0</v>
      </c>
      <c r="AB44" s="88"/>
      <c r="AC44" s="75"/>
      <c r="AD44" s="189" t="str">
        <f t="shared" si="27"/>
        <v/>
      </c>
      <c r="AE44" s="104" t="str">
        <f t="shared" si="28"/>
        <v/>
      </c>
      <c r="AF44" s="69" t="str">
        <f t="shared" si="38"/>
        <v/>
      </c>
      <c r="AG44" s="189" t="str">
        <f t="shared" si="29"/>
        <v/>
      </c>
      <c r="AH44" s="189" t="str">
        <f t="shared" si="30"/>
        <v/>
      </c>
      <c r="AI44" s="189" t="str">
        <f t="shared" si="31"/>
        <v/>
      </c>
      <c r="AJ44" s="189" t="str">
        <f t="shared" si="39"/>
        <v/>
      </c>
      <c r="AK44" s="189" t="str">
        <f t="shared" si="40"/>
        <v/>
      </c>
      <c r="AL44" s="124" t="str">
        <f t="shared" si="41"/>
        <v/>
      </c>
      <c r="AM44" s="69" t="str">
        <f t="shared" si="32"/>
        <v/>
      </c>
      <c r="AN44" s="189" t="str">
        <f t="shared" si="33"/>
        <v/>
      </c>
      <c r="AO44" s="189" t="str">
        <f t="shared" si="34"/>
        <v/>
      </c>
      <c r="AP44" s="189" t="str">
        <f t="shared" si="35"/>
        <v/>
      </c>
      <c r="AQ44" s="189" t="str">
        <f t="shared" si="36"/>
        <v/>
      </c>
      <c r="AR44" s="189" t="str">
        <f t="shared" si="37"/>
        <v/>
      </c>
      <c r="AS44" s="126" t="str">
        <f t="shared" si="42"/>
        <v/>
      </c>
      <c r="AT44" s="88" t="str">
        <f t="shared" si="44"/>
        <v/>
      </c>
      <c r="AU44" s="7" t="str">
        <f t="shared" si="44"/>
        <v/>
      </c>
      <c r="AV44" s="7" t="str">
        <f t="shared" si="43"/>
        <v/>
      </c>
      <c r="AW44" s="7" t="str">
        <f t="shared" si="43"/>
        <v/>
      </c>
      <c r="AX44" s="7" t="str">
        <f t="shared" si="43"/>
        <v/>
      </c>
      <c r="AY44" s="7" t="str">
        <f t="shared" si="43"/>
        <v/>
      </c>
      <c r="AZ44" s="126" t="str">
        <f t="shared" si="43"/>
        <v/>
      </c>
      <c r="BA44" s="7" t="str">
        <f t="shared" si="43"/>
        <v/>
      </c>
      <c r="BB44" s="7" t="str">
        <f t="shared" si="43"/>
        <v/>
      </c>
      <c r="BC44" s="7" t="str">
        <f t="shared" si="43"/>
        <v/>
      </c>
      <c r="BD44" s="7" t="str">
        <f t="shared" si="43"/>
        <v/>
      </c>
      <c r="BE44" s="7" t="str">
        <f t="shared" si="43"/>
        <v/>
      </c>
      <c r="BF44" s="7" t="str">
        <f t="shared" si="43"/>
        <v/>
      </c>
      <c r="BG44" s="126" t="str">
        <f t="shared" si="43"/>
        <v/>
      </c>
    </row>
    <row r="45" spans="1:59" ht="15.95" customHeight="1" thickBot="1">
      <c r="A45" s="239"/>
      <c r="B45" s="273">
        <v>40</v>
      </c>
      <c r="C45" s="217" t="str">
        <f>IF('入力シート（実践前）'!C45="","",'入力シート（実践前）'!C45)</f>
        <v/>
      </c>
      <c r="D45" s="218" t="e">
        <f>IF(C45="","",COUNTIF(C$6:C45,C45))+IF(C45=2,100)</f>
        <v>#VALUE!</v>
      </c>
      <c r="E45" s="274" t="str">
        <f>IF('入力シート（実践前）'!E45="","",'入力シート（実践前）'!E45)</f>
        <v/>
      </c>
      <c r="F45" s="275"/>
      <c r="G45" s="151"/>
      <c r="H45" s="152"/>
      <c r="I45" s="152"/>
      <c r="J45" s="152"/>
      <c r="K45" s="152"/>
      <c r="L45" s="202"/>
      <c r="M45" s="279" t="str">
        <f t="shared" si="15"/>
        <v/>
      </c>
      <c r="N45" s="265" t="str">
        <f>IF(M45="","",COUNT(M$6:M45))</f>
        <v/>
      </c>
      <c r="O45" s="151"/>
      <c r="P45" s="152"/>
      <c r="Q45" s="152"/>
      <c r="R45" s="152"/>
      <c r="S45" s="152"/>
      <c r="T45" s="202"/>
      <c r="U45" s="280" t="str">
        <f t="shared" si="16"/>
        <v/>
      </c>
      <c r="V45" s="267" t="str">
        <f>IF(U45="","",COUNT(U$6:U45))</f>
        <v/>
      </c>
      <c r="W45" s="83">
        <v>40</v>
      </c>
      <c r="X45" s="98">
        <f t="shared" si="17"/>
        <v>0</v>
      </c>
      <c r="Y45" s="98">
        <f t="shared" si="18"/>
        <v>0</v>
      </c>
      <c r="Z45" s="98">
        <f t="shared" si="19"/>
        <v>0</v>
      </c>
      <c r="AA45" s="85">
        <f t="shared" si="20"/>
        <v>0</v>
      </c>
      <c r="AB45" s="88"/>
      <c r="AC45" s="75"/>
      <c r="AD45" s="189" t="str">
        <f t="shared" si="27"/>
        <v/>
      </c>
      <c r="AE45" s="104" t="str">
        <f t="shared" si="28"/>
        <v/>
      </c>
      <c r="AF45" s="69" t="str">
        <f t="shared" si="38"/>
        <v/>
      </c>
      <c r="AG45" s="189" t="str">
        <f t="shared" si="29"/>
        <v/>
      </c>
      <c r="AH45" s="189" t="str">
        <f t="shared" si="30"/>
        <v/>
      </c>
      <c r="AI45" s="189" t="str">
        <f t="shared" si="31"/>
        <v/>
      </c>
      <c r="AJ45" s="189" t="str">
        <f t="shared" si="39"/>
        <v/>
      </c>
      <c r="AK45" s="189" t="str">
        <f t="shared" si="40"/>
        <v/>
      </c>
      <c r="AL45" s="124" t="str">
        <f t="shared" si="41"/>
        <v/>
      </c>
      <c r="AM45" s="69" t="str">
        <f t="shared" si="32"/>
        <v/>
      </c>
      <c r="AN45" s="189" t="str">
        <f t="shared" si="33"/>
        <v/>
      </c>
      <c r="AO45" s="189" t="str">
        <f t="shared" si="34"/>
        <v/>
      </c>
      <c r="AP45" s="189" t="str">
        <f t="shared" si="35"/>
        <v/>
      </c>
      <c r="AQ45" s="189" t="str">
        <f t="shared" si="36"/>
        <v/>
      </c>
      <c r="AR45" s="189" t="str">
        <f t="shared" si="37"/>
        <v/>
      </c>
      <c r="AS45" s="126" t="str">
        <f t="shared" si="42"/>
        <v/>
      </c>
      <c r="AT45" s="88" t="str">
        <f t="shared" si="44"/>
        <v/>
      </c>
      <c r="AU45" s="7" t="str">
        <f t="shared" si="44"/>
        <v/>
      </c>
      <c r="AV45" s="7" t="str">
        <f t="shared" si="43"/>
        <v/>
      </c>
      <c r="AW45" s="7" t="str">
        <f t="shared" si="43"/>
        <v/>
      </c>
      <c r="AX45" s="7" t="str">
        <f t="shared" si="43"/>
        <v/>
      </c>
      <c r="AY45" s="7" t="str">
        <f t="shared" si="43"/>
        <v/>
      </c>
      <c r="AZ45" s="126" t="str">
        <f t="shared" si="43"/>
        <v/>
      </c>
      <c r="BA45" s="7" t="str">
        <f t="shared" si="43"/>
        <v/>
      </c>
      <c r="BB45" s="7" t="str">
        <f t="shared" si="43"/>
        <v/>
      </c>
      <c r="BC45" s="7" t="str">
        <f t="shared" si="43"/>
        <v/>
      </c>
      <c r="BD45" s="7" t="str">
        <f t="shared" si="43"/>
        <v/>
      </c>
      <c r="BE45" s="7" t="str">
        <f t="shared" si="43"/>
        <v/>
      </c>
      <c r="BF45" s="7" t="str">
        <f t="shared" si="43"/>
        <v/>
      </c>
      <c r="BG45" s="126" t="str">
        <f t="shared" si="43"/>
        <v/>
      </c>
    </row>
    <row r="46" spans="1:59" ht="15.95" customHeight="1">
      <c r="A46" s="239"/>
      <c r="B46" s="261">
        <v>41</v>
      </c>
      <c r="C46" s="213" t="str">
        <f>IF('入力シート（実践前）'!C46="","",'入力シート（実践前）'!C46)</f>
        <v/>
      </c>
      <c r="D46" s="219" t="e">
        <f>IF(C46="","",COUNTIF(C$6:C46,C46))+IF(C46=2,100)</f>
        <v>#VALUE!</v>
      </c>
      <c r="E46" s="262" t="str">
        <f>IF('入力シート（実践前）'!E46="","",'入力シート（実践前）'!E46)</f>
        <v/>
      </c>
      <c r="F46" s="263"/>
      <c r="G46" s="147"/>
      <c r="H46" s="148"/>
      <c r="I46" s="148"/>
      <c r="J46" s="148"/>
      <c r="K46" s="148"/>
      <c r="L46" s="203"/>
      <c r="M46" s="281" t="str">
        <f t="shared" si="15"/>
        <v/>
      </c>
      <c r="N46" s="265" t="str">
        <f>IF(M46="","",COUNT(M$6:M46))</f>
        <v/>
      </c>
      <c r="O46" s="155"/>
      <c r="P46" s="148"/>
      <c r="Q46" s="148"/>
      <c r="R46" s="148"/>
      <c r="S46" s="148"/>
      <c r="T46" s="203"/>
      <c r="U46" s="281" t="str">
        <f t="shared" si="16"/>
        <v/>
      </c>
      <c r="V46" s="267" t="str">
        <f>IF(U46="","",COUNT(U$6:U46))</f>
        <v/>
      </c>
      <c r="W46" s="83">
        <v>41</v>
      </c>
      <c r="X46" s="98">
        <f t="shared" si="17"/>
        <v>0</v>
      </c>
      <c r="Y46" s="98">
        <f t="shared" si="18"/>
        <v>0</v>
      </c>
      <c r="Z46" s="98">
        <f t="shared" si="19"/>
        <v>0</v>
      </c>
      <c r="AA46" s="85">
        <f t="shared" si="20"/>
        <v>0</v>
      </c>
      <c r="AB46" s="88"/>
      <c r="AC46" s="7"/>
      <c r="AD46" s="69" t="str">
        <f t="shared" si="27"/>
        <v/>
      </c>
      <c r="AE46" s="189" t="str">
        <f t="shared" si="28"/>
        <v/>
      </c>
      <c r="AF46" s="69" t="str">
        <f t="shared" si="38"/>
        <v/>
      </c>
      <c r="AG46" s="189" t="str">
        <f t="shared" si="29"/>
        <v/>
      </c>
      <c r="AH46" s="189" t="str">
        <f t="shared" si="30"/>
        <v/>
      </c>
      <c r="AI46" s="189" t="str">
        <f t="shared" si="31"/>
        <v/>
      </c>
      <c r="AJ46" s="189" t="str">
        <f t="shared" si="39"/>
        <v/>
      </c>
      <c r="AK46" s="189" t="str">
        <f t="shared" si="40"/>
        <v/>
      </c>
      <c r="AL46" s="124" t="str">
        <f t="shared" si="41"/>
        <v/>
      </c>
      <c r="AM46" s="69" t="str">
        <f t="shared" si="32"/>
        <v/>
      </c>
      <c r="AN46" s="189" t="str">
        <f t="shared" si="33"/>
        <v/>
      </c>
      <c r="AO46" s="189" t="str">
        <f t="shared" si="34"/>
        <v/>
      </c>
      <c r="AP46" s="189" t="str">
        <f t="shared" si="35"/>
        <v/>
      </c>
      <c r="AQ46" s="189" t="str">
        <f t="shared" si="36"/>
        <v/>
      </c>
      <c r="AR46" s="189" t="str">
        <f t="shared" si="37"/>
        <v/>
      </c>
      <c r="AS46" s="126" t="str">
        <f t="shared" si="42"/>
        <v/>
      </c>
      <c r="AT46" s="88"/>
      <c r="AU46" s="7" t="str">
        <f t="shared" si="44"/>
        <v/>
      </c>
      <c r="AV46" s="7" t="str">
        <f t="shared" si="43"/>
        <v/>
      </c>
      <c r="AW46" s="7" t="str">
        <f t="shared" si="43"/>
        <v/>
      </c>
      <c r="AX46" s="7" t="str">
        <f t="shared" si="43"/>
        <v/>
      </c>
      <c r="AY46" s="7" t="str">
        <f t="shared" si="43"/>
        <v/>
      </c>
      <c r="AZ46" s="126" t="str">
        <f t="shared" si="43"/>
        <v/>
      </c>
      <c r="BA46" s="7" t="str">
        <f t="shared" si="43"/>
        <v/>
      </c>
      <c r="BB46" s="7" t="str">
        <f t="shared" si="43"/>
        <v/>
      </c>
      <c r="BC46" s="7" t="str">
        <f t="shared" si="43"/>
        <v/>
      </c>
      <c r="BD46" s="7" t="str">
        <f t="shared" si="43"/>
        <v/>
      </c>
      <c r="BE46" s="7" t="str">
        <f t="shared" si="43"/>
        <v/>
      </c>
      <c r="BF46" s="7" t="str">
        <f t="shared" si="43"/>
        <v/>
      </c>
      <c r="BG46" s="126" t="str">
        <f t="shared" si="43"/>
        <v/>
      </c>
    </row>
    <row r="47" spans="1:59" ht="15.95" customHeight="1">
      <c r="A47" s="239"/>
      <c r="B47" s="268">
        <v>42</v>
      </c>
      <c r="C47" s="215" t="str">
        <f>IF('入力シート（実践前）'!C47="","",'入力シート（実践前）'!C47)</f>
        <v/>
      </c>
      <c r="D47" s="216" t="e">
        <f>IF(C47="","",COUNTIF(C$6:C47,C47))+IF(C47=2,100)</f>
        <v>#VALUE!</v>
      </c>
      <c r="E47" s="269" t="str">
        <f>IF('入力シート（実践前）'!E47="","",'入力シート（実践前）'!E47)</f>
        <v/>
      </c>
      <c r="F47" s="270" t="str">
        <f t="shared" ref="F47:F49" ca="1" si="45">IFERROR(IF(ISNUMBER(INDEX(OFFSET(番号,0,10,,),MATCH(B47,番号,0))),"",INDEX(OFFSET(番号,0,10,,),MATCH(B47,番号,0))),"")</f>
        <v/>
      </c>
      <c r="G47" s="149"/>
      <c r="H47" s="150"/>
      <c r="I47" s="150"/>
      <c r="J47" s="150"/>
      <c r="K47" s="150"/>
      <c r="L47" s="201"/>
      <c r="M47" s="282" t="str">
        <f t="shared" si="15"/>
        <v/>
      </c>
      <c r="N47" s="265" t="str">
        <f>IF(M47="","",COUNT(M$6:M47))</f>
        <v/>
      </c>
      <c r="O47" s="156"/>
      <c r="P47" s="150"/>
      <c r="Q47" s="150"/>
      <c r="R47" s="150"/>
      <c r="S47" s="150"/>
      <c r="T47" s="201"/>
      <c r="U47" s="282" t="str">
        <f t="shared" si="16"/>
        <v/>
      </c>
      <c r="V47" s="267" t="str">
        <f>IF(U47="","",COUNT(U$6:U47))</f>
        <v/>
      </c>
      <c r="W47" s="83">
        <v>42</v>
      </c>
      <c r="X47" s="98">
        <f t="shared" si="17"/>
        <v>0</v>
      </c>
      <c r="Y47" s="98">
        <f t="shared" si="18"/>
        <v>0</v>
      </c>
      <c r="Z47" s="98">
        <f t="shared" si="19"/>
        <v>0</v>
      </c>
      <c r="AA47" s="85">
        <f t="shared" si="20"/>
        <v>0</v>
      </c>
      <c r="AB47" s="88"/>
      <c r="AC47" s="7"/>
      <c r="AD47" s="69" t="str">
        <f t="shared" si="27"/>
        <v/>
      </c>
      <c r="AE47" s="189" t="str">
        <f t="shared" si="28"/>
        <v/>
      </c>
      <c r="AF47" s="69" t="str">
        <f t="shared" si="38"/>
        <v/>
      </c>
      <c r="AG47" s="189" t="str">
        <f t="shared" si="29"/>
        <v/>
      </c>
      <c r="AH47" s="189" t="str">
        <f t="shared" si="30"/>
        <v/>
      </c>
      <c r="AI47" s="189" t="str">
        <f t="shared" si="31"/>
        <v/>
      </c>
      <c r="AJ47" s="189" t="str">
        <f t="shared" si="39"/>
        <v/>
      </c>
      <c r="AK47" s="189" t="str">
        <f t="shared" si="40"/>
        <v/>
      </c>
      <c r="AL47" s="124" t="str">
        <f t="shared" si="41"/>
        <v/>
      </c>
      <c r="AM47" s="69" t="str">
        <f t="shared" si="32"/>
        <v/>
      </c>
      <c r="AN47" s="189" t="str">
        <f t="shared" si="33"/>
        <v/>
      </c>
      <c r="AO47" s="189" t="str">
        <f t="shared" si="34"/>
        <v/>
      </c>
      <c r="AP47" s="189" t="str">
        <f t="shared" si="35"/>
        <v/>
      </c>
      <c r="AQ47" s="189" t="str">
        <f t="shared" si="36"/>
        <v/>
      </c>
      <c r="AR47" s="189" t="str">
        <f t="shared" si="37"/>
        <v/>
      </c>
      <c r="AS47" s="126" t="str">
        <f t="shared" si="42"/>
        <v/>
      </c>
      <c r="AT47" s="88" t="str">
        <f t="shared" si="44"/>
        <v/>
      </c>
      <c r="AU47" s="7" t="str">
        <f t="shared" si="44"/>
        <v/>
      </c>
      <c r="AV47" s="7" t="str">
        <f t="shared" si="43"/>
        <v/>
      </c>
      <c r="AW47" s="7" t="str">
        <f t="shared" si="43"/>
        <v/>
      </c>
      <c r="AX47" s="7" t="str">
        <f t="shared" si="43"/>
        <v/>
      </c>
      <c r="AY47" s="7" t="str">
        <f t="shared" si="43"/>
        <v/>
      </c>
      <c r="AZ47" s="126" t="str">
        <f t="shared" si="43"/>
        <v/>
      </c>
      <c r="BA47" s="7" t="str">
        <f t="shared" si="43"/>
        <v/>
      </c>
      <c r="BB47" s="7" t="str">
        <f t="shared" si="43"/>
        <v/>
      </c>
      <c r="BC47" s="7" t="str">
        <f t="shared" si="43"/>
        <v/>
      </c>
      <c r="BD47" s="7" t="str">
        <f t="shared" si="43"/>
        <v/>
      </c>
      <c r="BE47" s="7" t="str">
        <f t="shared" si="43"/>
        <v/>
      </c>
      <c r="BF47" s="7" t="str">
        <f t="shared" si="43"/>
        <v/>
      </c>
      <c r="BG47" s="126" t="str">
        <f t="shared" si="43"/>
        <v/>
      </c>
    </row>
    <row r="48" spans="1:59" ht="15.95" customHeight="1">
      <c r="A48" s="239"/>
      <c r="B48" s="283">
        <v>43</v>
      </c>
      <c r="C48" s="220" t="str">
        <f>IF('入力シート（実践前）'!C48="","",'入力シート（実践前）'!C48)</f>
        <v/>
      </c>
      <c r="D48" s="221" t="e">
        <f>IF(C48="","",COUNTIF(C$6:C48,C48))+IF(C48=2,100)</f>
        <v>#VALUE!</v>
      </c>
      <c r="E48" s="284" t="str">
        <f>IF('入力シート（実践前）'!E48="","",'入力シート（実践前）'!E48)</f>
        <v/>
      </c>
      <c r="F48" s="285" t="str">
        <f t="shared" ca="1" si="45"/>
        <v/>
      </c>
      <c r="G48" s="153"/>
      <c r="H48" s="154"/>
      <c r="I48" s="154"/>
      <c r="J48" s="154"/>
      <c r="K48" s="154"/>
      <c r="L48" s="204"/>
      <c r="M48" s="286"/>
      <c r="N48" s="265"/>
      <c r="O48" s="157"/>
      <c r="P48" s="154"/>
      <c r="Q48" s="154"/>
      <c r="R48" s="154"/>
      <c r="S48" s="154"/>
      <c r="T48" s="204"/>
      <c r="U48" s="286"/>
      <c r="V48" s="267"/>
      <c r="W48" s="83">
        <v>43</v>
      </c>
      <c r="X48" s="98">
        <f t="shared" si="17"/>
        <v>0</v>
      </c>
      <c r="Y48" s="98">
        <f t="shared" si="18"/>
        <v>0</v>
      </c>
      <c r="Z48" s="98">
        <f t="shared" si="19"/>
        <v>0</v>
      </c>
      <c r="AA48" s="85">
        <f t="shared" si="20"/>
        <v>0</v>
      </c>
      <c r="AB48" s="88"/>
      <c r="AC48" s="7"/>
      <c r="AD48" s="69" t="str">
        <f t="shared" si="27"/>
        <v/>
      </c>
      <c r="AE48" s="189" t="str">
        <f t="shared" si="28"/>
        <v/>
      </c>
      <c r="AF48" s="69" t="str">
        <f t="shared" si="38"/>
        <v/>
      </c>
      <c r="AG48" s="189" t="str">
        <f t="shared" si="29"/>
        <v/>
      </c>
      <c r="AH48" s="189" t="str">
        <f t="shared" si="30"/>
        <v/>
      </c>
      <c r="AI48" s="189" t="str">
        <f t="shared" si="31"/>
        <v/>
      </c>
      <c r="AJ48" s="189" t="str">
        <f t="shared" si="39"/>
        <v/>
      </c>
      <c r="AK48" s="189" t="str">
        <f t="shared" si="40"/>
        <v/>
      </c>
      <c r="AL48" s="124" t="str">
        <f t="shared" si="41"/>
        <v/>
      </c>
      <c r="AM48" s="69" t="str">
        <f t="shared" si="32"/>
        <v/>
      </c>
      <c r="AN48" s="189" t="str">
        <f t="shared" si="33"/>
        <v/>
      </c>
      <c r="AO48" s="189" t="str">
        <f t="shared" si="34"/>
        <v/>
      </c>
      <c r="AP48" s="189" t="str">
        <f t="shared" si="35"/>
        <v/>
      </c>
      <c r="AQ48" s="189" t="str">
        <f t="shared" si="36"/>
        <v/>
      </c>
      <c r="AR48" s="189" t="str">
        <f t="shared" si="37"/>
        <v/>
      </c>
      <c r="AS48" s="126" t="str">
        <f t="shared" si="42"/>
        <v/>
      </c>
      <c r="AT48" s="88" t="str">
        <f t="shared" si="44"/>
        <v/>
      </c>
      <c r="AU48" s="7" t="str">
        <f t="shared" si="44"/>
        <v/>
      </c>
      <c r="AV48" s="7" t="str">
        <f t="shared" si="43"/>
        <v/>
      </c>
      <c r="AW48" s="7" t="str">
        <f t="shared" si="43"/>
        <v/>
      </c>
      <c r="AX48" s="7" t="str">
        <f t="shared" si="43"/>
        <v/>
      </c>
      <c r="AY48" s="7" t="str">
        <f t="shared" si="43"/>
        <v/>
      </c>
      <c r="AZ48" s="126" t="str">
        <f t="shared" si="43"/>
        <v/>
      </c>
      <c r="BA48" s="7" t="str">
        <f t="shared" si="43"/>
        <v/>
      </c>
      <c r="BB48" s="7" t="str">
        <f t="shared" si="43"/>
        <v/>
      </c>
      <c r="BC48" s="7" t="str">
        <f t="shared" si="43"/>
        <v/>
      </c>
      <c r="BD48" s="7" t="str">
        <f t="shared" si="43"/>
        <v/>
      </c>
      <c r="BE48" s="7" t="str">
        <f t="shared" si="43"/>
        <v/>
      </c>
      <c r="BF48" s="7" t="str">
        <f t="shared" si="43"/>
        <v/>
      </c>
      <c r="BG48" s="126" t="str">
        <f t="shared" si="43"/>
        <v/>
      </c>
    </row>
    <row r="49" spans="1:59" ht="15.95" customHeight="1" thickBot="1">
      <c r="A49" s="239"/>
      <c r="B49" s="273">
        <v>44</v>
      </c>
      <c r="C49" s="217" t="str">
        <f>IF('入力シート（実践前）'!C49="","",'入力シート（実践前）'!C49)</f>
        <v/>
      </c>
      <c r="D49" s="218" t="e">
        <f>IF(C49="","",COUNTIF(C$6:C49,C49))+IF(C49=2,100)</f>
        <v>#VALUE!</v>
      </c>
      <c r="E49" s="274" t="str">
        <f>IF('入力シート（実践前）'!E49="","",'入力シート（実践前）'!E49)</f>
        <v/>
      </c>
      <c r="F49" s="275" t="str">
        <f t="shared" ca="1" si="45"/>
        <v/>
      </c>
      <c r="G49" s="151"/>
      <c r="H49" s="152"/>
      <c r="I49" s="152"/>
      <c r="J49" s="152"/>
      <c r="K49" s="152"/>
      <c r="L49" s="202"/>
      <c r="M49" s="280" t="str">
        <f t="shared" si="15"/>
        <v/>
      </c>
      <c r="N49" s="265" t="str">
        <f>IF(M49="","",COUNT(M$6:M49))</f>
        <v/>
      </c>
      <c r="O49" s="158"/>
      <c r="P49" s="152"/>
      <c r="Q49" s="152"/>
      <c r="R49" s="152"/>
      <c r="S49" s="152"/>
      <c r="T49" s="202"/>
      <c r="U49" s="280" t="str">
        <f t="shared" si="16"/>
        <v/>
      </c>
      <c r="V49" s="267" t="str">
        <f>IF(U49="","",COUNT(U$6:U49))</f>
        <v/>
      </c>
      <c r="W49" s="83">
        <v>44</v>
      </c>
      <c r="X49" s="98">
        <f t="shared" si="17"/>
        <v>0</v>
      </c>
      <c r="Y49" s="98">
        <f t="shared" si="18"/>
        <v>0</v>
      </c>
      <c r="Z49" s="98">
        <f t="shared" si="19"/>
        <v>0</v>
      </c>
      <c r="AA49" s="85">
        <f t="shared" si="20"/>
        <v>0</v>
      </c>
      <c r="AB49" s="88"/>
      <c r="AC49" s="7"/>
      <c r="AD49" s="140" t="str">
        <f t="shared" si="27"/>
        <v/>
      </c>
      <c r="AE49" s="141" t="str">
        <f t="shared" si="28"/>
        <v/>
      </c>
      <c r="AF49" s="140" t="str">
        <f t="shared" si="38"/>
        <v/>
      </c>
      <c r="AG49" s="141" t="str">
        <f t="shared" si="29"/>
        <v/>
      </c>
      <c r="AH49" s="141" t="str">
        <f t="shared" si="30"/>
        <v/>
      </c>
      <c r="AI49" s="141" t="str">
        <f t="shared" si="31"/>
        <v/>
      </c>
      <c r="AJ49" s="141" t="str">
        <f t="shared" si="39"/>
        <v/>
      </c>
      <c r="AK49" s="141" t="str">
        <f t="shared" si="40"/>
        <v/>
      </c>
      <c r="AL49" s="125" t="str">
        <f t="shared" si="41"/>
        <v/>
      </c>
      <c r="AM49" s="140" t="str">
        <f t="shared" si="32"/>
        <v/>
      </c>
      <c r="AN49" s="141" t="str">
        <f t="shared" si="33"/>
        <v/>
      </c>
      <c r="AO49" s="141" t="str">
        <f t="shared" si="34"/>
        <v/>
      </c>
      <c r="AP49" s="141" t="str">
        <f t="shared" si="35"/>
        <v/>
      </c>
      <c r="AQ49" s="141" t="str">
        <f t="shared" si="36"/>
        <v/>
      </c>
      <c r="AR49" s="141" t="str">
        <f t="shared" si="37"/>
        <v/>
      </c>
      <c r="AS49" s="127" t="str">
        <f t="shared" si="42"/>
        <v/>
      </c>
      <c r="AT49" s="86" t="str">
        <f t="shared" si="44"/>
        <v/>
      </c>
      <c r="AU49" s="94" t="str">
        <f t="shared" si="44"/>
        <v/>
      </c>
      <c r="AV49" s="94" t="str">
        <f t="shared" si="43"/>
        <v/>
      </c>
      <c r="AW49" s="94" t="str">
        <f t="shared" si="43"/>
        <v/>
      </c>
      <c r="AX49" s="94" t="str">
        <f t="shared" si="43"/>
        <v/>
      </c>
      <c r="AY49" s="94" t="str">
        <f t="shared" si="43"/>
        <v/>
      </c>
      <c r="AZ49" s="127" t="str">
        <f t="shared" si="43"/>
        <v/>
      </c>
      <c r="BA49" s="94" t="str">
        <f t="shared" si="43"/>
        <v/>
      </c>
      <c r="BB49" s="94" t="str">
        <f t="shared" si="43"/>
        <v/>
      </c>
      <c r="BC49" s="94" t="str">
        <f t="shared" si="43"/>
        <v/>
      </c>
      <c r="BD49" s="94" t="str">
        <f t="shared" si="43"/>
        <v/>
      </c>
      <c r="BE49" s="94" t="str">
        <f t="shared" si="43"/>
        <v/>
      </c>
      <c r="BF49" s="94" t="str">
        <f t="shared" si="43"/>
        <v/>
      </c>
      <c r="BG49" s="127" t="str">
        <f t="shared" si="43"/>
        <v/>
      </c>
    </row>
    <row r="50" spans="1:59" ht="14.25" thickBot="1">
      <c r="A50" s="239"/>
      <c r="B50" s="232"/>
      <c r="C50" s="232"/>
      <c r="D50" s="232"/>
      <c r="E50" s="232"/>
      <c r="F50" s="232"/>
      <c r="G50" s="287" t="e">
        <f>AVERAGE(G6:G49)</f>
        <v>#DIV/0!</v>
      </c>
      <c r="H50" s="288" t="e">
        <f t="shared" ref="H50:L50" si="46">AVERAGE(H6:H49)</f>
        <v>#DIV/0!</v>
      </c>
      <c r="I50" s="288" t="e">
        <f t="shared" si="46"/>
        <v>#DIV/0!</v>
      </c>
      <c r="J50" s="288" t="e">
        <f t="shared" si="46"/>
        <v>#DIV/0!</v>
      </c>
      <c r="K50" s="288" t="e">
        <f t="shared" si="46"/>
        <v>#DIV/0!</v>
      </c>
      <c r="L50" s="289" t="e">
        <f t="shared" si="46"/>
        <v>#DIV/0!</v>
      </c>
      <c r="M50" s="290" t="e">
        <f>AVERAGE(M6:M49)</f>
        <v>#DIV/0!</v>
      </c>
      <c r="N50" s="291"/>
      <c r="O50" s="287" t="e">
        <f>AVERAGE(O6:O49)</f>
        <v>#DIV/0!</v>
      </c>
      <c r="P50" s="288" t="e">
        <f t="shared" ref="P50:T50" si="47">AVERAGE(P6:P49)</f>
        <v>#DIV/0!</v>
      </c>
      <c r="Q50" s="288" t="e">
        <f t="shared" si="47"/>
        <v>#DIV/0!</v>
      </c>
      <c r="R50" s="288" t="e">
        <f t="shared" si="47"/>
        <v>#DIV/0!</v>
      </c>
      <c r="S50" s="288" t="e">
        <f t="shared" si="47"/>
        <v>#DIV/0!</v>
      </c>
      <c r="T50" s="289" t="e">
        <f t="shared" si="47"/>
        <v>#DIV/0!</v>
      </c>
      <c r="U50" s="290" t="e">
        <f>AVERAGE(U6:U49)</f>
        <v>#DIV/0!</v>
      </c>
      <c r="V50" s="292"/>
      <c r="W50" s="87"/>
      <c r="X50" s="73"/>
      <c r="Y50" s="73"/>
      <c r="Z50" s="73"/>
      <c r="AA50" s="73"/>
      <c r="AB50" s="3"/>
      <c r="AC50" s="3"/>
      <c r="AD50" s="189"/>
      <c r="AE50" s="189" t="str">
        <f t="shared" si="28"/>
        <v/>
      </c>
      <c r="AF50" s="189" t="str">
        <f t="shared" si="38"/>
        <v/>
      </c>
      <c r="AG50" s="189" t="str">
        <f t="shared" si="29"/>
        <v/>
      </c>
      <c r="AH50" s="189" t="str">
        <f t="shared" si="30"/>
        <v/>
      </c>
      <c r="AI50" s="189" t="str">
        <f t="shared" si="31"/>
        <v/>
      </c>
      <c r="AJ50" s="189" t="str">
        <f t="shared" si="39"/>
        <v/>
      </c>
      <c r="AK50" s="189" t="str">
        <f t="shared" si="40"/>
        <v/>
      </c>
      <c r="AL50" s="189"/>
      <c r="AM50" s="189" t="str">
        <f t="shared" si="32"/>
        <v/>
      </c>
      <c r="AN50" s="189" t="str">
        <f t="shared" si="33"/>
        <v/>
      </c>
      <c r="AO50" s="189" t="str">
        <f t="shared" si="34"/>
        <v/>
      </c>
      <c r="AP50" s="189" t="str">
        <f t="shared" si="35"/>
        <v/>
      </c>
      <c r="AQ50" s="189" t="str">
        <f t="shared" si="36"/>
        <v/>
      </c>
      <c r="AR50" s="189" t="str">
        <f t="shared" si="37"/>
        <v/>
      </c>
      <c r="AS50" s="128"/>
      <c r="AT50" s="14" t="e">
        <f>AVERAGE(AT28:AT49)</f>
        <v>#DIV/0!</v>
      </c>
      <c r="AU50" s="14" t="e">
        <f t="shared" ref="AU50:AX50" si="48">AVERAGE(AU28:AU49)</f>
        <v>#DIV/0!</v>
      </c>
      <c r="AV50" s="14" t="e">
        <f t="shared" si="48"/>
        <v>#DIV/0!</v>
      </c>
      <c r="AW50" s="14" t="e">
        <f t="shared" si="48"/>
        <v>#DIV/0!</v>
      </c>
      <c r="AX50" s="14" t="e">
        <f t="shared" si="48"/>
        <v>#DIV/0!</v>
      </c>
      <c r="AY50" s="14" t="e">
        <f>AVERAGE(AY28:AY49)</f>
        <v>#DIV/0!</v>
      </c>
      <c r="AZ50" s="14" t="e">
        <f>AVERAGE(AT50:AY50)</f>
        <v>#DIV/0!</v>
      </c>
      <c r="BA50" s="14" t="e">
        <f t="shared" ref="BA50:BF50" si="49">AVERAGE(BA28:BA49)</f>
        <v>#DIV/0!</v>
      </c>
      <c r="BB50" s="14" t="e">
        <f t="shared" si="49"/>
        <v>#DIV/0!</v>
      </c>
      <c r="BC50" s="14" t="e">
        <f t="shared" si="49"/>
        <v>#DIV/0!</v>
      </c>
      <c r="BD50" s="14" t="e">
        <f t="shared" si="49"/>
        <v>#DIV/0!</v>
      </c>
      <c r="BE50" s="14" t="e">
        <f t="shared" si="49"/>
        <v>#DIV/0!</v>
      </c>
      <c r="BF50" s="14" t="e">
        <f t="shared" si="49"/>
        <v>#DIV/0!</v>
      </c>
      <c r="BG50" s="14" t="e">
        <f>AVERAGE(BA50:BF50)</f>
        <v>#DIV/0!</v>
      </c>
    </row>
    <row r="51" spans="1:59" ht="14.25" hidden="1" thickBot="1">
      <c r="B51" s="13"/>
      <c r="C51" s="13"/>
      <c r="D51" s="13"/>
      <c r="E51" s="13"/>
      <c r="F51" s="13"/>
      <c r="N51" s="162"/>
      <c r="V51" s="162"/>
      <c r="AB51" s="7"/>
      <c r="AC51" s="7"/>
      <c r="AD51" s="7"/>
      <c r="AE51" s="7"/>
      <c r="AF51" s="103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T51" s="17" t="e">
        <f>(AT50+AV50+AY50)/3</f>
        <v>#DIV/0!</v>
      </c>
      <c r="AU51" s="182" t="e">
        <f>(AU50+AW50+AX50)/3</f>
        <v>#DIV/0!</v>
      </c>
      <c r="AV51" s="17"/>
      <c r="AW51" s="17"/>
      <c r="AX51" s="17"/>
      <c r="AY51" s="17"/>
      <c r="AZ51" s="17"/>
      <c r="BA51" s="182" t="e">
        <f>(BA50+BB50+BE50+BF50)/4</f>
        <v>#DIV/0!</v>
      </c>
      <c r="BB51" s="182" t="e">
        <f>(BC50+BD50)/2</f>
        <v>#DIV/0!</v>
      </c>
    </row>
    <row r="52" spans="1:59" hidden="1">
      <c r="B52" s="13"/>
      <c r="C52" s="13"/>
      <c r="D52" s="13"/>
      <c r="E52" s="13"/>
      <c r="F52" s="13"/>
      <c r="G52" s="383" t="s">
        <v>6</v>
      </c>
      <c r="H52" s="8" t="s">
        <v>3</v>
      </c>
      <c r="I52" s="9">
        <f>SUM(G6:G49)+SUM(I6:I49)+SUM(L6:L49)</f>
        <v>0</v>
      </c>
      <c r="K52" s="22" t="s">
        <v>7</v>
      </c>
      <c r="L52" s="8" t="s">
        <v>3</v>
      </c>
      <c r="M52" s="9">
        <f>SUM(H6:H49)+SUM(J6:J49)+SUM(K6:K49)</f>
        <v>0</v>
      </c>
      <c r="N52" s="63"/>
      <c r="O52" s="385" t="s">
        <v>9</v>
      </c>
      <c r="P52" s="8" t="s">
        <v>3</v>
      </c>
      <c r="Q52" s="9">
        <f>SUM(O6:O49)+SUM(P6:P49)+SUM(S6:S49)+SUM(T6:T49)</f>
        <v>0</v>
      </c>
      <c r="S52" s="385" t="s">
        <v>10</v>
      </c>
      <c r="T52" s="8" t="s">
        <v>3</v>
      </c>
      <c r="U52" s="9">
        <f>SUM(Q6:Q49)+SUM(R6:R49)</f>
        <v>0</v>
      </c>
      <c r="V52" s="162"/>
    </row>
    <row r="53" spans="1:59" hidden="1">
      <c r="B53" s="13"/>
      <c r="C53" s="13"/>
      <c r="D53" s="13"/>
      <c r="E53" s="13"/>
      <c r="F53" s="13"/>
      <c r="G53" s="384"/>
      <c r="H53" s="10" t="s">
        <v>5</v>
      </c>
      <c r="I53" s="11">
        <f>COUNTIF(M6:M49,"&gt;=1")</f>
        <v>0</v>
      </c>
      <c r="K53" s="21" t="s">
        <v>8</v>
      </c>
      <c r="L53" s="10" t="s">
        <v>5</v>
      </c>
      <c r="M53" s="11">
        <f>COUNTIF(M6:M49,"&gt;=1")</f>
        <v>0</v>
      </c>
      <c r="N53" s="63"/>
      <c r="O53" s="386"/>
      <c r="P53" s="10" t="s">
        <v>5</v>
      </c>
      <c r="Q53" s="11">
        <f>COUNTIF(U6:U49,"&gt;=1")</f>
        <v>0</v>
      </c>
      <c r="S53" s="385"/>
      <c r="T53" s="10" t="s">
        <v>5</v>
      </c>
      <c r="U53" s="11">
        <f>COUNTIF(U6:U49,"&gt;=1")</f>
        <v>0</v>
      </c>
      <c r="V53" s="162"/>
    </row>
    <row r="54" spans="1:59" ht="14.25" hidden="1" thickBot="1">
      <c r="B54" s="13"/>
      <c r="C54" s="13"/>
      <c r="D54" s="13"/>
      <c r="E54" s="13"/>
      <c r="F54" s="13"/>
      <c r="H54" s="12" t="s">
        <v>4</v>
      </c>
      <c r="I54" s="23" t="e">
        <f>I52/I53/3</f>
        <v>#DIV/0!</v>
      </c>
      <c r="L54" s="12" t="s">
        <v>4</v>
      </c>
      <c r="M54" s="23" t="e">
        <f>M52/M53/3</f>
        <v>#DIV/0!</v>
      </c>
      <c r="N54" s="14"/>
      <c r="P54" s="12" t="s">
        <v>4</v>
      </c>
      <c r="Q54" s="24" t="e">
        <f>Q52/Q53/4</f>
        <v>#DIV/0!</v>
      </c>
      <c r="T54" s="12" t="s">
        <v>4</v>
      </c>
      <c r="U54" s="24" t="e">
        <f>U52/U53/2</f>
        <v>#DIV/0!</v>
      </c>
      <c r="V54" s="162"/>
    </row>
    <row r="55" spans="1:59" hidden="1">
      <c r="B55" s="2">
        <v>0</v>
      </c>
      <c r="C55" s="52" t="e">
        <f>M50</f>
        <v>#DIV/0!</v>
      </c>
      <c r="D55" s="52"/>
      <c r="E55" s="52" t="e">
        <f>U50</f>
        <v>#DIV/0!</v>
      </c>
      <c r="F55" s="52"/>
      <c r="G55">
        <f>SUM(G6:G49)</f>
        <v>0</v>
      </c>
      <c r="H55">
        <f t="shared" ref="H55:L55" si="50">SUM(H6:H49)</f>
        <v>0</v>
      </c>
      <c r="I55">
        <f>SUM(I6:I49)</f>
        <v>0</v>
      </c>
      <c r="J55">
        <f>SUM(J6:J49)</f>
        <v>0</v>
      </c>
      <c r="K55">
        <f>SUM(K6:K49)</f>
        <v>0</v>
      </c>
      <c r="L55">
        <f t="shared" si="50"/>
        <v>0</v>
      </c>
      <c r="M55">
        <f>SUM(O6:O49)</f>
        <v>0</v>
      </c>
      <c r="N55">
        <f t="shared" ref="N55:Q55" si="51">SUM(P6:P49)</f>
        <v>0</v>
      </c>
      <c r="O55">
        <f t="shared" si="51"/>
        <v>0</v>
      </c>
      <c r="P55">
        <f t="shared" si="51"/>
        <v>0</v>
      </c>
      <c r="Q55">
        <f t="shared" si="51"/>
        <v>0</v>
      </c>
      <c r="R55">
        <f>SUM(T6:T49)</f>
        <v>0</v>
      </c>
      <c r="X55"/>
      <c r="Y55" s="27" t="s">
        <v>20</v>
      </c>
      <c r="Z55" s="27" t="s">
        <v>21</v>
      </c>
      <c r="AA55" s="27" t="s">
        <v>22</v>
      </c>
      <c r="AB55" s="27" t="s">
        <v>23</v>
      </c>
    </row>
    <row r="56" spans="1:59" hidden="1">
      <c r="B56" s="2">
        <v>24</v>
      </c>
      <c r="C56" s="52" t="e">
        <f>M50</f>
        <v>#DIV/0!</v>
      </c>
      <c r="D56" s="52"/>
      <c r="E56" s="52" t="e">
        <f>U50</f>
        <v>#DIV/0!</v>
      </c>
      <c r="F56" s="52"/>
      <c r="G56">
        <f>RANK(G55,$G$55:$R$55,0)+COUNTIF(G55:$G$55,G55)-1</f>
        <v>1</v>
      </c>
      <c r="H56">
        <f>RANK(H55,$G$55:$R$55,0)+COUNTIF($G55:H$55,H55)-1</f>
        <v>2</v>
      </c>
      <c r="I56">
        <f>RANK(I55,$G$55:$R$55,0)+COUNTIF($G55:I$55,I55)-1</f>
        <v>3</v>
      </c>
      <c r="J56">
        <f>RANK(J55,$G$55:$R$55,0)+COUNTIF($G55:J$55,J55)-1</f>
        <v>4</v>
      </c>
      <c r="K56">
        <f>RANK(K55,$G$55:$R$55,0)+COUNTIF($G55:K$55,K55)-1</f>
        <v>5</v>
      </c>
      <c r="L56">
        <f>RANK(L55,$G$55:$R$55,0)+COUNTIF($G55:L$55,L55)-1</f>
        <v>6</v>
      </c>
      <c r="M56">
        <f>RANK(M55,$G$55:$R$55,0)+COUNTIF($G55:M$55,M55)-1</f>
        <v>7</v>
      </c>
      <c r="N56">
        <f>RANK(N55,$G$55:$R$55,0)+COUNTIF($G55:N$55,N55)-1</f>
        <v>8</v>
      </c>
      <c r="O56">
        <f>RANK(O55,$G$55:$R$55,0)+COUNTIF($G55:O$55,O55)-1</f>
        <v>9</v>
      </c>
      <c r="P56">
        <f>RANK(P55,$G$55:$R$55,0)+COUNTIF($G55:P$55,P55)-1</f>
        <v>10</v>
      </c>
      <c r="Q56">
        <f>RANK(Q55,$G$55:$R$55,0)+COUNTIF($G55:Q$55,Q55)-1</f>
        <v>11</v>
      </c>
      <c r="R56">
        <f>RANK(R55,$G$55:$R$55,0)+COUNTIF($G55:R$55,R55)-1</f>
        <v>12</v>
      </c>
      <c r="X56" s="25" t="s">
        <v>18</v>
      </c>
      <c r="Y56" s="26" t="e">
        <f>I54</f>
        <v>#DIV/0!</v>
      </c>
      <c r="Z56" s="26" t="e">
        <f>M54</f>
        <v>#DIV/0!</v>
      </c>
      <c r="AA56" s="26" t="e">
        <f>Q54</f>
        <v>#DIV/0!</v>
      </c>
      <c r="AB56" s="26" t="e">
        <f>U54</f>
        <v>#DIV/0!</v>
      </c>
    </row>
    <row r="57" spans="1:59" hidden="1">
      <c r="B57" s="53" t="s">
        <v>43</v>
      </c>
      <c r="C57" s="53" t="s">
        <v>44</v>
      </c>
      <c r="D57" s="53"/>
      <c r="G57" s="49" t="str">
        <f>G4</f>
        <v>自分のことが好きだ</v>
      </c>
      <c r="H57" s="49" t="str">
        <f t="shared" ref="H57:L57" si="52">H4</f>
        <v>自分の良いところを生かすことができる</v>
      </c>
      <c r="I57" s="49" t="str">
        <f t="shared" si="52"/>
        <v>今の自分に満足だ</v>
      </c>
      <c r="J57" s="49" t="str">
        <f t="shared" si="52"/>
        <v>自分の中にはいろいろな可能性がある</v>
      </c>
      <c r="K57" s="49" t="str">
        <f t="shared" si="52"/>
        <v>自分の苦手なことを生かすことができる</v>
      </c>
      <c r="L57" s="49" t="str">
        <f t="shared" si="52"/>
        <v>自分のことが大切だ</v>
      </c>
      <c r="M57" s="49" t="str">
        <f>O4</f>
        <v>友達を信頼している</v>
      </c>
      <c r="N57" s="49" t="str">
        <f t="shared" ref="N57:R57" si="53">P4</f>
        <v>友達の意見を素直に聞くことができる</v>
      </c>
      <c r="O57" s="49" t="str">
        <f t="shared" si="53"/>
        <v>友達の役に立っていると思う</v>
      </c>
      <c r="P57" s="49" t="str">
        <f t="shared" si="53"/>
        <v>友達から信頼されていると思う</v>
      </c>
      <c r="Q57" s="49" t="str">
        <f t="shared" si="53"/>
        <v>友達と一緒にいると安心できる</v>
      </c>
      <c r="R57" s="49" t="str">
        <f t="shared" si="53"/>
        <v>友達に支えられていると思う</v>
      </c>
      <c r="X57" s="25" t="s">
        <v>19</v>
      </c>
      <c r="Y57" s="25" t="e">
        <f>#REF!</f>
        <v>#REF!</v>
      </c>
      <c r="Z57" s="25" t="e">
        <f>#REF!</f>
        <v>#REF!</v>
      </c>
      <c r="AA57" s="25" t="e">
        <f>#REF!</f>
        <v>#REF!</v>
      </c>
      <c r="AB57" s="25" t="e">
        <f>#REF!</f>
        <v>#REF!</v>
      </c>
    </row>
    <row r="58" spans="1:59" hidden="1">
      <c r="B58" s="52" t="e">
        <f>実践前後の変容!C10</f>
        <v>#DIV/0!</v>
      </c>
      <c r="C58" s="54" t="e">
        <f>実践前後の変容!C5</f>
        <v>#DIV/0!</v>
      </c>
      <c r="D58" s="54"/>
      <c r="G58">
        <f>G55</f>
        <v>0</v>
      </c>
      <c r="H58">
        <f t="shared" ref="H58:R58" si="54">H55</f>
        <v>0</v>
      </c>
      <c r="I58">
        <f t="shared" si="54"/>
        <v>0</v>
      </c>
      <c r="J58">
        <f t="shared" si="54"/>
        <v>0</v>
      </c>
      <c r="K58">
        <f t="shared" si="54"/>
        <v>0</v>
      </c>
      <c r="L58">
        <f t="shared" si="54"/>
        <v>0</v>
      </c>
      <c r="M58">
        <f t="shared" si="54"/>
        <v>0</v>
      </c>
      <c r="N58">
        <f t="shared" si="54"/>
        <v>0</v>
      </c>
      <c r="O58">
        <f t="shared" si="54"/>
        <v>0</v>
      </c>
      <c r="P58">
        <f t="shared" si="54"/>
        <v>0</v>
      </c>
      <c r="Q58">
        <f t="shared" si="54"/>
        <v>0</v>
      </c>
      <c r="R58">
        <f t="shared" si="54"/>
        <v>0</v>
      </c>
    </row>
    <row r="59" spans="1:59" hidden="1">
      <c r="G59">
        <f>RANK(G58,$G$58:$R$58,1)+COUNTIF($G58:G58,G58)-1</f>
        <v>1</v>
      </c>
      <c r="H59">
        <f>RANK(H58,$G$58:$R$58,1)+COUNTIF($G58:H58,H58)-1</f>
        <v>2</v>
      </c>
      <c r="I59">
        <f>RANK(I58,$G$58:$R$58,1)+COUNTIF($G58:I58,I58)-1</f>
        <v>3</v>
      </c>
      <c r="J59">
        <f>RANK(J58,$G$58:$R$58,1)+COUNTIF($G58:J58,J58)-1</f>
        <v>4</v>
      </c>
      <c r="K59">
        <f>RANK(K58,$G$58:$R$58,1)+COUNTIF($G58:K58,K58)-1</f>
        <v>5</v>
      </c>
      <c r="L59">
        <f>RANK(L58,$G$58:$R$58,1)+COUNTIF($G58:L58,L58)-1</f>
        <v>6</v>
      </c>
      <c r="M59">
        <f>RANK(M58,$G$58:$R$58,1)+COUNTIF($G58:M58,M58)-1</f>
        <v>7</v>
      </c>
      <c r="N59">
        <f>RANK(N58,$G$58:$R$58,1)+COUNTIF($G58:N58,N58)-1</f>
        <v>8</v>
      </c>
      <c r="O59">
        <f>RANK(O58,$G$58:$R$58,1)+COUNTIF($G58:O58,O58)-1</f>
        <v>9</v>
      </c>
      <c r="P59">
        <f>RANK(P58,$G$58:$R$58,1)+COUNTIF($G58:P58,P58)-1</f>
        <v>10</v>
      </c>
      <c r="Q59">
        <f>RANK(Q58,$G$58:$R$58,1)+COUNTIF($G58:Q58,Q58)-1</f>
        <v>11</v>
      </c>
      <c r="R59">
        <f>RANK(R58,$G$58:$R$58,1)+COUNTIF($G58:R58,R58)-1</f>
        <v>12</v>
      </c>
    </row>
    <row r="60" spans="1:59" hidden="1">
      <c r="G60" s="49" t="str">
        <f>G4</f>
        <v>自分のことが好きだ</v>
      </c>
      <c r="H60" s="49" t="str">
        <f t="shared" ref="H60:L60" si="55">H4</f>
        <v>自分の良いところを生かすことができる</v>
      </c>
      <c r="I60" s="49" t="str">
        <f t="shared" si="55"/>
        <v>今の自分に満足だ</v>
      </c>
      <c r="J60" s="49" t="str">
        <f t="shared" si="55"/>
        <v>自分の中にはいろいろな可能性がある</v>
      </c>
      <c r="K60" s="49" t="str">
        <f t="shared" si="55"/>
        <v>自分の苦手なことを生かすことができる</v>
      </c>
      <c r="L60" s="49" t="str">
        <f t="shared" si="55"/>
        <v>自分のことが大切だ</v>
      </c>
      <c r="M60" s="49" t="str">
        <f>O4</f>
        <v>友達を信頼している</v>
      </c>
      <c r="N60" s="49" t="str">
        <f t="shared" ref="N60:R60" si="56">P4</f>
        <v>友達の意見を素直に聞くことができる</v>
      </c>
      <c r="O60" s="49" t="str">
        <f t="shared" si="56"/>
        <v>友達の役に立っていると思う</v>
      </c>
      <c r="P60" s="49" t="str">
        <f t="shared" si="56"/>
        <v>友達から信頼されていると思う</v>
      </c>
      <c r="Q60" s="49" t="str">
        <f t="shared" si="56"/>
        <v>友達と一緒にいると安心できる</v>
      </c>
      <c r="R60" s="49" t="str">
        <f t="shared" si="56"/>
        <v>友達に支えられていると思う</v>
      </c>
    </row>
    <row r="61" spans="1:59" hidden="1">
      <c r="G61">
        <f>G55</f>
        <v>0</v>
      </c>
      <c r="H61">
        <f t="shared" ref="H61:R61" si="57">H55</f>
        <v>0</v>
      </c>
      <c r="I61">
        <f t="shared" si="57"/>
        <v>0</v>
      </c>
      <c r="J61">
        <f t="shared" si="57"/>
        <v>0</v>
      </c>
      <c r="K61">
        <f t="shared" si="57"/>
        <v>0</v>
      </c>
      <c r="L61">
        <f t="shared" si="57"/>
        <v>0</v>
      </c>
      <c r="M61">
        <f t="shared" si="57"/>
        <v>0</v>
      </c>
      <c r="N61">
        <f t="shared" si="57"/>
        <v>0</v>
      </c>
      <c r="O61">
        <f t="shared" si="57"/>
        <v>0</v>
      </c>
      <c r="P61">
        <f t="shared" si="57"/>
        <v>0</v>
      </c>
      <c r="Q61">
        <f t="shared" si="57"/>
        <v>0</v>
      </c>
      <c r="R61">
        <f t="shared" si="57"/>
        <v>0</v>
      </c>
    </row>
    <row r="62" spans="1:59" hidden="1">
      <c r="B62" s="53">
        <v>6</v>
      </c>
      <c r="C62" s="54" t="e">
        <f>$M$50</f>
        <v>#DIV/0!</v>
      </c>
      <c r="D62" s="54"/>
      <c r="E62" s="54" t="e">
        <f>$U$50</f>
        <v>#DIV/0!</v>
      </c>
      <c r="F62" s="52"/>
      <c r="O62" s="138"/>
      <c r="T62" s="193"/>
      <c r="W62" s="1"/>
      <c r="Y62" s="1"/>
      <c r="Z62" s="1"/>
      <c r="AA62" s="1"/>
      <c r="AB62" s="1"/>
      <c r="AC62" s="1"/>
      <c r="AD62" s="1"/>
      <c r="AE62" s="1"/>
      <c r="AF62" s="1"/>
    </row>
    <row r="63" spans="1:59" hidden="1">
      <c r="B63" s="53">
        <v>8</v>
      </c>
      <c r="C63" s="54" t="e">
        <f t="shared" ref="C63:C86" si="58">$M$50</f>
        <v>#DIV/0!</v>
      </c>
      <c r="D63" s="54"/>
      <c r="E63" s="54" t="e">
        <f t="shared" ref="E63:E86" si="59">$U$50</f>
        <v>#DIV/0!</v>
      </c>
      <c r="F63" s="52"/>
      <c r="O63" s="138"/>
      <c r="T63" s="193"/>
      <c r="W63" s="1"/>
      <c r="Y63" s="1"/>
      <c r="Z63" s="1"/>
      <c r="AA63" s="1"/>
      <c r="AB63" s="1"/>
      <c r="AC63" s="1"/>
      <c r="AD63" s="1"/>
      <c r="AE63" s="1"/>
      <c r="AF63" s="1"/>
    </row>
    <row r="64" spans="1:59" hidden="1">
      <c r="B64" s="53">
        <f t="shared" ref="B64:B67" si="60">B63+4</f>
        <v>12</v>
      </c>
      <c r="C64" s="54" t="e">
        <f t="shared" si="58"/>
        <v>#DIV/0!</v>
      </c>
      <c r="D64" s="54"/>
      <c r="E64" s="54" t="e">
        <f t="shared" si="59"/>
        <v>#DIV/0!</v>
      </c>
      <c r="F64" s="52"/>
      <c r="O64" s="138"/>
      <c r="T64" s="193"/>
      <c r="W64" s="1"/>
      <c r="X64"/>
    </row>
    <row r="65" spans="2:24" hidden="1">
      <c r="B65" s="53">
        <f t="shared" si="60"/>
        <v>16</v>
      </c>
      <c r="C65" s="54" t="e">
        <f t="shared" si="58"/>
        <v>#DIV/0!</v>
      </c>
      <c r="D65" s="54"/>
      <c r="E65" s="54" t="e">
        <f t="shared" si="59"/>
        <v>#DIV/0!</v>
      </c>
      <c r="F65" s="52"/>
      <c r="O65" s="138"/>
      <c r="T65" s="193"/>
      <c r="W65" s="1"/>
      <c r="X65"/>
    </row>
    <row r="66" spans="2:24" hidden="1">
      <c r="B66" s="53">
        <f t="shared" si="60"/>
        <v>20</v>
      </c>
      <c r="C66" s="54" t="e">
        <f t="shared" si="58"/>
        <v>#DIV/0!</v>
      </c>
      <c r="D66" s="54"/>
      <c r="E66" s="54" t="e">
        <f t="shared" si="59"/>
        <v>#DIV/0!</v>
      </c>
      <c r="F66" s="52"/>
      <c r="O66" s="138"/>
      <c r="T66" s="193"/>
      <c r="W66" s="1"/>
      <c r="X66"/>
    </row>
    <row r="67" spans="2:24" hidden="1">
      <c r="B67" s="53">
        <f t="shared" si="60"/>
        <v>24</v>
      </c>
      <c r="C67" s="54" t="e">
        <f t="shared" si="58"/>
        <v>#DIV/0!</v>
      </c>
      <c r="D67" s="54"/>
      <c r="E67" s="54" t="e">
        <f t="shared" si="59"/>
        <v>#DIV/0!</v>
      </c>
      <c r="F67" s="52"/>
      <c r="O67" s="138"/>
      <c r="T67" s="193"/>
      <c r="W67" s="1"/>
      <c r="X67"/>
    </row>
    <row r="68" spans="2:24" hidden="1">
      <c r="B68" s="53"/>
      <c r="C68" s="54" t="e">
        <f t="shared" si="58"/>
        <v>#DIV/0!</v>
      </c>
      <c r="D68" s="54"/>
      <c r="E68" s="54" t="e">
        <f t="shared" si="59"/>
        <v>#DIV/0!</v>
      </c>
      <c r="F68" s="52"/>
      <c r="O68" s="138"/>
      <c r="T68" s="193"/>
      <c r="W68" s="1"/>
      <c r="X68"/>
    </row>
    <row r="69" spans="2:24" hidden="1">
      <c r="B69" s="53"/>
      <c r="C69" s="54" t="e">
        <f t="shared" si="58"/>
        <v>#DIV/0!</v>
      </c>
      <c r="D69" s="54"/>
      <c r="E69" s="54" t="e">
        <f t="shared" si="59"/>
        <v>#DIV/0!</v>
      </c>
      <c r="F69" s="52"/>
      <c r="O69" s="138"/>
      <c r="T69" s="193"/>
      <c r="W69" s="1"/>
      <c r="X69"/>
    </row>
    <row r="70" spans="2:24" hidden="1">
      <c r="B70" s="53"/>
      <c r="C70" s="54" t="e">
        <f t="shared" si="58"/>
        <v>#DIV/0!</v>
      </c>
      <c r="D70" s="54"/>
      <c r="E70" s="54" t="e">
        <f t="shared" si="59"/>
        <v>#DIV/0!</v>
      </c>
      <c r="F70" s="52"/>
      <c r="O70" s="138"/>
      <c r="T70" s="193"/>
      <c r="W70" s="1"/>
      <c r="X70"/>
    </row>
    <row r="71" spans="2:24" hidden="1">
      <c r="B71" s="53"/>
      <c r="C71" s="54" t="e">
        <f t="shared" si="58"/>
        <v>#DIV/0!</v>
      </c>
      <c r="D71" s="54"/>
      <c r="E71" s="54" t="e">
        <f t="shared" si="59"/>
        <v>#DIV/0!</v>
      </c>
      <c r="F71" s="52"/>
      <c r="O71" s="138"/>
      <c r="T71" s="193"/>
      <c r="W71" s="1"/>
      <c r="X71"/>
    </row>
    <row r="72" spans="2:24" hidden="1">
      <c r="B72" s="53"/>
      <c r="C72" s="54" t="e">
        <f t="shared" si="58"/>
        <v>#DIV/0!</v>
      </c>
      <c r="D72" s="54"/>
      <c r="E72" s="54" t="e">
        <f t="shared" si="59"/>
        <v>#DIV/0!</v>
      </c>
      <c r="F72" s="52"/>
      <c r="O72" s="138"/>
      <c r="T72" s="193"/>
      <c r="W72" s="1"/>
      <c r="X72"/>
    </row>
    <row r="73" spans="2:24" hidden="1">
      <c r="B73" s="53"/>
      <c r="C73" s="54" t="e">
        <f t="shared" si="58"/>
        <v>#DIV/0!</v>
      </c>
      <c r="D73" s="54"/>
      <c r="E73" s="54" t="e">
        <f t="shared" si="59"/>
        <v>#DIV/0!</v>
      </c>
      <c r="F73" s="52"/>
      <c r="O73" s="138"/>
      <c r="T73" s="193"/>
      <c r="W73" s="1"/>
      <c r="X73"/>
    </row>
    <row r="74" spans="2:24" hidden="1">
      <c r="B74" s="53"/>
      <c r="C74" s="54" t="e">
        <f t="shared" si="58"/>
        <v>#DIV/0!</v>
      </c>
      <c r="D74" s="54"/>
      <c r="E74" s="54" t="e">
        <f t="shared" si="59"/>
        <v>#DIV/0!</v>
      </c>
      <c r="F74" s="52"/>
      <c r="O74" s="138"/>
      <c r="T74" s="193"/>
      <c r="W74" s="1"/>
      <c r="X74"/>
    </row>
    <row r="75" spans="2:24" hidden="1">
      <c r="B75" s="53"/>
      <c r="C75" s="54" t="e">
        <f t="shared" si="58"/>
        <v>#DIV/0!</v>
      </c>
      <c r="D75" s="54"/>
      <c r="E75" s="54" t="e">
        <f t="shared" si="59"/>
        <v>#DIV/0!</v>
      </c>
      <c r="F75" s="52"/>
      <c r="O75" s="138"/>
      <c r="T75" s="193"/>
      <c r="W75" s="1"/>
      <c r="X75"/>
    </row>
    <row r="76" spans="2:24" hidden="1">
      <c r="B76" s="53"/>
      <c r="C76" s="54" t="e">
        <f t="shared" si="58"/>
        <v>#DIV/0!</v>
      </c>
      <c r="D76" s="54"/>
      <c r="E76" s="54" t="e">
        <f t="shared" si="59"/>
        <v>#DIV/0!</v>
      </c>
      <c r="F76" s="52"/>
      <c r="O76" s="138"/>
      <c r="T76" s="193"/>
      <c r="W76" s="1"/>
      <c r="X76"/>
    </row>
    <row r="77" spans="2:24" hidden="1">
      <c r="B77" s="53"/>
      <c r="C77" s="54" t="e">
        <f t="shared" si="58"/>
        <v>#DIV/0!</v>
      </c>
      <c r="D77" s="54"/>
      <c r="E77" s="54" t="e">
        <f t="shared" si="59"/>
        <v>#DIV/0!</v>
      </c>
      <c r="F77" s="52"/>
      <c r="O77" s="138"/>
      <c r="T77" s="193"/>
      <c r="W77" s="1"/>
      <c r="X77"/>
    </row>
    <row r="78" spans="2:24" hidden="1">
      <c r="B78" s="53"/>
      <c r="C78" s="54" t="e">
        <f t="shared" si="58"/>
        <v>#DIV/0!</v>
      </c>
      <c r="D78" s="54"/>
      <c r="E78" s="54" t="e">
        <f t="shared" si="59"/>
        <v>#DIV/0!</v>
      </c>
      <c r="F78" s="52"/>
      <c r="O78" s="138"/>
      <c r="T78" s="193"/>
      <c r="W78" s="1"/>
      <c r="X78"/>
    </row>
    <row r="79" spans="2:24" hidden="1">
      <c r="B79" s="53"/>
      <c r="C79" s="54" t="e">
        <f t="shared" si="58"/>
        <v>#DIV/0!</v>
      </c>
      <c r="D79" s="54"/>
      <c r="E79" s="54" t="e">
        <f t="shared" si="59"/>
        <v>#DIV/0!</v>
      </c>
      <c r="F79" s="52"/>
      <c r="O79" s="138"/>
      <c r="T79" s="193"/>
      <c r="W79" s="1"/>
      <c r="X79"/>
    </row>
    <row r="80" spans="2:24" hidden="1">
      <c r="B80" s="53"/>
      <c r="C80" s="54" t="e">
        <f t="shared" si="58"/>
        <v>#DIV/0!</v>
      </c>
      <c r="D80" s="54"/>
      <c r="E80" s="54" t="e">
        <f t="shared" si="59"/>
        <v>#DIV/0!</v>
      </c>
      <c r="F80" s="52"/>
      <c r="O80" s="138"/>
      <c r="T80" s="193"/>
      <c r="W80" s="1"/>
      <c r="X80"/>
    </row>
    <row r="81" spans="2:24" hidden="1">
      <c r="B81" s="53"/>
      <c r="C81" s="54" t="e">
        <f t="shared" si="58"/>
        <v>#DIV/0!</v>
      </c>
      <c r="D81" s="54"/>
      <c r="E81" s="54" t="e">
        <f t="shared" si="59"/>
        <v>#DIV/0!</v>
      </c>
      <c r="F81" s="52"/>
      <c r="O81" s="138"/>
      <c r="T81" s="193"/>
      <c r="W81" s="1"/>
      <c r="X81"/>
    </row>
    <row r="82" spans="2:24" hidden="1">
      <c r="B82" s="53"/>
      <c r="C82" s="54" t="e">
        <f t="shared" si="58"/>
        <v>#DIV/0!</v>
      </c>
      <c r="D82" s="54"/>
      <c r="E82" s="54" t="e">
        <f t="shared" si="59"/>
        <v>#DIV/0!</v>
      </c>
      <c r="F82" s="52"/>
      <c r="O82" s="138"/>
      <c r="T82" s="193"/>
      <c r="W82" s="1"/>
      <c r="X82"/>
    </row>
    <row r="83" spans="2:24" hidden="1">
      <c r="B83" s="53"/>
      <c r="C83" s="54" t="e">
        <f t="shared" si="58"/>
        <v>#DIV/0!</v>
      </c>
      <c r="D83" s="54"/>
      <c r="E83" s="54" t="e">
        <f t="shared" si="59"/>
        <v>#DIV/0!</v>
      </c>
      <c r="F83" s="52"/>
      <c r="O83" s="138"/>
      <c r="T83" s="193"/>
      <c r="W83" s="1"/>
      <c r="X83"/>
    </row>
    <row r="84" spans="2:24" hidden="1">
      <c r="B84" s="53"/>
      <c r="C84" s="54" t="e">
        <f t="shared" si="58"/>
        <v>#DIV/0!</v>
      </c>
      <c r="D84" s="54"/>
      <c r="E84" s="54" t="e">
        <f t="shared" si="59"/>
        <v>#DIV/0!</v>
      </c>
      <c r="F84" s="52"/>
      <c r="O84" s="138"/>
      <c r="T84" s="193"/>
      <c r="W84" s="1"/>
      <c r="X84"/>
    </row>
    <row r="85" spans="2:24" hidden="1">
      <c r="B85" s="53"/>
      <c r="C85" s="54" t="e">
        <f t="shared" si="58"/>
        <v>#DIV/0!</v>
      </c>
      <c r="D85" s="54"/>
      <c r="E85" s="54" t="e">
        <f t="shared" si="59"/>
        <v>#DIV/0!</v>
      </c>
      <c r="F85" s="52"/>
      <c r="O85" s="138"/>
      <c r="T85" s="193"/>
      <c r="W85" s="1"/>
      <c r="X85"/>
    </row>
    <row r="86" spans="2:24" hidden="1">
      <c r="B86" s="53"/>
      <c r="C86" s="54" t="e">
        <f t="shared" si="58"/>
        <v>#DIV/0!</v>
      </c>
      <c r="D86" s="54"/>
      <c r="E86" s="54" t="e">
        <f t="shared" si="59"/>
        <v>#DIV/0!</v>
      </c>
      <c r="F86" s="52"/>
      <c r="O86" s="138"/>
      <c r="T86" s="193"/>
      <c r="W86" s="1"/>
      <c r="X86"/>
    </row>
    <row r="87" spans="2:24">
      <c r="B87" s="53"/>
      <c r="C87" s="53"/>
      <c r="D87" s="53"/>
      <c r="E87" s="53"/>
      <c r="O87" s="138"/>
      <c r="T87" s="193"/>
      <c r="W87" s="1"/>
      <c r="X87"/>
    </row>
    <row r="88" spans="2:24">
      <c r="B88" s="53"/>
      <c r="C88" s="53"/>
      <c r="D88" s="53"/>
      <c r="E88" s="53"/>
      <c r="O88" s="138"/>
      <c r="T88" s="193"/>
      <c r="W88" s="1"/>
      <c r="X88"/>
    </row>
    <row r="89" spans="2:24">
      <c r="B89" s="53"/>
      <c r="C89" s="53"/>
      <c r="D89" s="53"/>
      <c r="E89" s="53"/>
      <c r="O89" s="138"/>
      <c r="T89" s="193"/>
      <c r="W89" s="1"/>
      <c r="X89"/>
    </row>
    <row r="90" spans="2:24">
      <c r="B90" s="53"/>
      <c r="C90" s="53"/>
      <c r="D90" s="53"/>
      <c r="E90" s="53"/>
      <c r="O90" s="138"/>
      <c r="T90" s="193"/>
      <c r="W90" s="1"/>
      <c r="X90"/>
    </row>
    <row r="91" spans="2:24">
      <c r="B91" s="53"/>
      <c r="C91" s="53"/>
      <c r="D91" s="53"/>
      <c r="E91" s="53"/>
      <c r="O91" s="138"/>
      <c r="T91" s="193"/>
      <c r="W91" s="1"/>
      <c r="X91"/>
    </row>
    <row r="92" spans="2:24">
      <c r="B92" s="53"/>
      <c r="C92" s="53"/>
      <c r="D92" s="53"/>
      <c r="E92" s="53"/>
      <c r="O92" s="138"/>
      <c r="T92" s="193"/>
      <c r="W92" s="1"/>
      <c r="X92"/>
    </row>
    <row r="93" spans="2:24">
      <c r="B93" s="53"/>
      <c r="C93" s="53"/>
      <c r="D93" s="53"/>
      <c r="E93" s="53"/>
      <c r="O93" s="138"/>
      <c r="T93" s="193"/>
      <c r="W93" s="1"/>
      <c r="X93"/>
    </row>
    <row r="94" spans="2:24">
      <c r="B94" s="53"/>
      <c r="C94" s="53"/>
      <c r="D94" s="53"/>
      <c r="E94" s="53"/>
      <c r="O94" s="138"/>
      <c r="T94" s="193"/>
      <c r="W94" s="1"/>
      <c r="X94"/>
    </row>
    <row r="95" spans="2:24">
      <c r="B95" s="53"/>
      <c r="C95" s="53"/>
      <c r="D95" s="53"/>
      <c r="E95" s="53"/>
      <c r="O95" s="138"/>
      <c r="T95" s="193"/>
      <c r="W95" s="1"/>
      <c r="X95"/>
    </row>
    <row r="96" spans="2:24">
      <c r="B96" s="53"/>
      <c r="C96" s="53"/>
      <c r="D96" s="53"/>
      <c r="E96" s="53"/>
      <c r="O96" s="138"/>
      <c r="T96" s="193"/>
      <c r="W96" s="1"/>
      <c r="X96"/>
    </row>
    <row r="97" spans="2:24">
      <c r="B97" s="53"/>
      <c r="C97" s="53"/>
      <c r="D97" s="53"/>
      <c r="E97" s="53"/>
      <c r="O97" s="138"/>
      <c r="T97" s="193"/>
      <c r="W97" s="1"/>
      <c r="X97"/>
    </row>
    <row r="98" spans="2:24">
      <c r="B98" s="53"/>
      <c r="C98" s="53"/>
      <c r="D98" s="53"/>
      <c r="E98" s="53"/>
      <c r="O98" s="138"/>
      <c r="T98" s="193"/>
      <c r="W98" s="1"/>
      <c r="X98"/>
    </row>
    <row r="99" spans="2:24">
      <c r="B99" s="53"/>
      <c r="C99" s="53"/>
      <c r="D99" s="53"/>
      <c r="E99" s="53"/>
      <c r="O99" s="138"/>
      <c r="T99" s="193"/>
      <c r="W99" s="1"/>
      <c r="X99"/>
    </row>
    <row r="100" spans="2:24">
      <c r="B100" s="53"/>
      <c r="C100" s="53"/>
      <c r="D100" s="53"/>
      <c r="E100" s="53"/>
      <c r="O100" s="138"/>
      <c r="T100" s="193"/>
      <c r="W100" s="1"/>
      <c r="X100"/>
    </row>
    <row r="101" spans="2:24">
      <c r="B101" s="53"/>
      <c r="C101" s="53"/>
      <c r="D101" s="53"/>
      <c r="E101" s="53"/>
      <c r="O101" s="138"/>
      <c r="T101" s="193"/>
      <c r="W101" s="1"/>
      <c r="X101"/>
    </row>
    <row r="102" spans="2:24">
      <c r="B102" s="53"/>
      <c r="C102" s="53"/>
      <c r="D102" s="53"/>
      <c r="E102" s="53"/>
      <c r="O102" s="138"/>
      <c r="T102" s="193"/>
      <c r="W102" s="1"/>
      <c r="X102"/>
    </row>
    <row r="103" spans="2:24">
      <c r="B103" s="53"/>
      <c r="C103" s="53"/>
      <c r="D103" s="53"/>
      <c r="E103" s="53"/>
      <c r="O103" s="138"/>
      <c r="T103" s="193"/>
      <c r="W103" s="1"/>
      <c r="X103"/>
    </row>
    <row r="104" spans="2:24">
      <c r="B104" s="53"/>
      <c r="C104" s="53"/>
      <c r="D104" s="53"/>
      <c r="E104" s="53"/>
      <c r="O104" s="138"/>
      <c r="T104" s="193"/>
      <c r="W104" s="1"/>
      <c r="X104"/>
    </row>
  </sheetData>
  <sheetProtection algorithmName="SHA-512" hashValue="sjbcVG6qtmL0NQKhJg1SnBQChTJswEMYZJBkhoP5lhd+oV8m6UbTvsdEi1TOmcWwxkASnV20lRQz2bHccYwlSA==" saltValue="shbHTkOwgrq3kv71kU69zA==" spinCount="100000" sheet="1" objects="1" scenarios="1" selectLockedCells="1"/>
  <mergeCells count="21">
    <mergeCell ref="G52:G53"/>
    <mergeCell ref="O52:O53"/>
    <mergeCell ref="S52:S53"/>
    <mergeCell ref="L4:L5"/>
    <mergeCell ref="O4:O5"/>
    <mergeCell ref="P4:P5"/>
    <mergeCell ref="Q4:Q5"/>
    <mergeCell ref="R4:R5"/>
    <mergeCell ref="S4:S5"/>
    <mergeCell ref="C1:G1"/>
    <mergeCell ref="H1:I1"/>
    <mergeCell ref="G2:L2"/>
    <mergeCell ref="O2:T2"/>
    <mergeCell ref="B4:E4"/>
    <mergeCell ref="G4:G5"/>
    <mergeCell ref="H4:H5"/>
    <mergeCell ref="I4:I5"/>
    <mergeCell ref="J4:J5"/>
    <mergeCell ref="K4:K5"/>
    <mergeCell ref="T4:T5"/>
    <mergeCell ref="A1:B1"/>
  </mergeCells>
  <phoneticPr fontId="1"/>
  <conditionalFormatting sqref="C7:E49 C6 E6 G44:L49">
    <cfRule type="cellIs" dxfId="15" priority="8" operator="equal">
      <formula>""</formula>
    </cfRule>
  </conditionalFormatting>
  <conditionalFormatting sqref="C1 J1 L1 O1 Q1">
    <cfRule type="cellIs" dxfId="14" priority="7" operator="equal">
      <formula>""</formula>
    </cfRule>
  </conditionalFormatting>
  <conditionalFormatting sqref="O45:T49 W6:W7">
    <cfRule type="cellIs" dxfId="13" priority="6" operator="equal">
      <formula>""</formula>
    </cfRule>
  </conditionalFormatting>
  <conditionalFormatting sqref="G8:L43">
    <cfRule type="cellIs" dxfId="12" priority="4" operator="equal">
      <formula>""</formula>
    </cfRule>
  </conditionalFormatting>
  <conditionalFormatting sqref="O8:T44">
    <cfRule type="cellIs" dxfId="11" priority="3" operator="equal">
      <formula>""</formula>
    </cfRule>
  </conditionalFormatting>
  <conditionalFormatting sqref="G6:L7">
    <cfRule type="cellIs" dxfId="10" priority="2" operator="equal">
      <formula>""</formula>
    </cfRule>
  </conditionalFormatting>
  <conditionalFormatting sqref="O6:T7">
    <cfRule type="cellIs" dxfId="9" priority="1" operator="equal">
      <formula>""</formula>
    </cfRule>
  </conditionalFormatting>
  <dataValidations count="1">
    <dataValidation type="whole" errorStyle="warning" allowBlank="1" showInputMessage="1" showErrorMessage="1" errorTitle="1～4を入力してく下さい" sqref="G6:L49 O6:T49" xr:uid="{00000000-0002-0000-0500-000000000000}">
      <formula1>1</formula1>
      <formula2>4</formula2>
    </dataValidation>
  </dataValidations>
  <pageMargins left="0.7" right="0.7" top="0.75" bottom="0.75" header="0.3" footer="0.3"/>
  <pageSetup paperSize="9" scale="76" orientation="portrait" horizontalDpi="75" verticalDpi="75" r:id="rId1"/>
  <headerFooter alignWithMargins="0">
    <oddHeader>&amp;R平成30年度　佐賀県教育センター　小・中・高等学校教育相談</oddHeader>
    <oddFooter>&amp;C&amp;16実践後入力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AF43"/>
  <sheetViews>
    <sheetView view="pageBreakPreview" zoomScale="80" zoomScaleNormal="50" zoomScaleSheetLayoutView="80" workbookViewId="0">
      <selection activeCell="M40" sqref="M40"/>
    </sheetView>
  </sheetViews>
  <sheetFormatPr defaultRowHeight="13.5"/>
  <cols>
    <col min="1" max="1" width="5.625" customWidth="1"/>
    <col min="5" max="9" width="5.625" customWidth="1"/>
    <col min="10" max="10" width="3.625" customWidth="1"/>
    <col min="11" max="11" width="5.625" customWidth="1"/>
    <col min="12" max="13" width="5.75" customWidth="1"/>
  </cols>
  <sheetData>
    <row r="1" spans="1:32" ht="14.25" customHeight="1">
      <c r="A1" s="489" t="s">
        <v>48</v>
      </c>
      <c r="B1" s="489"/>
      <c r="C1" s="444" t="s">
        <v>40</v>
      </c>
      <c r="D1" s="445"/>
      <c r="E1" s="167"/>
      <c r="F1" s="188">
        <f>'入力シート（実践後）'!O1</f>
        <v>0</v>
      </c>
      <c r="G1" s="167" t="s">
        <v>26</v>
      </c>
      <c r="H1" s="188">
        <f>'入力シート（実践後）'!Q1</f>
        <v>0</v>
      </c>
      <c r="I1" s="445" t="s">
        <v>45</v>
      </c>
      <c r="J1" s="446"/>
      <c r="M1" s="431" t="s">
        <v>92</v>
      </c>
      <c r="N1" s="432"/>
      <c r="O1" s="432"/>
      <c r="P1" s="432"/>
      <c r="Q1" s="432"/>
      <c r="R1" s="432"/>
      <c r="S1" s="432"/>
      <c r="T1" s="432"/>
      <c r="U1" s="433"/>
      <c r="V1" s="183"/>
      <c r="W1" s="183"/>
      <c r="X1" s="183"/>
      <c r="Y1" s="183"/>
      <c r="Z1" s="183"/>
      <c r="AA1" s="183"/>
      <c r="AB1" s="183"/>
      <c r="AC1" s="183"/>
    </row>
    <row r="2" spans="1:32" ht="14.25" customHeight="1">
      <c r="A2" s="442" t="s">
        <v>53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1" t="s">
        <v>95</v>
      </c>
      <c r="N2" s="441"/>
      <c r="O2" s="441"/>
      <c r="P2" s="441"/>
      <c r="Q2" s="178"/>
      <c r="R2" s="184" t="s">
        <v>97</v>
      </c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</row>
    <row r="3" spans="1:32" ht="14.25" customHeight="1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32" ht="14.25">
      <c r="B4" s="431" t="s">
        <v>49</v>
      </c>
      <c r="C4" s="432"/>
      <c r="D4" s="432"/>
      <c r="E4" s="432"/>
      <c r="F4" s="432"/>
      <c r="G4" s="432"/>
      <c r="H4" s="432"/>
      <c r="I4" s="432"/>
      <c r="J4" s="432"/>
      <c r="K4" s="433"/>
    </row>
    <row r="8" spans="1:32">
      <c r="I8" s="51"/>
      <c r="J8" s="51"/>
      <c r="K8" s="51"/>
      <c r="L8" s="51"/>
      <c r="M8" s="51"/>
      <c r="N8" s="51"/>
    </row>
    <row r="9" spans="1:32">
      <c r="K9" s="51"/>
      <c r="L9" s="51"/>
      <c r="M9" s="51"/>
      <c r="N9" s="51"/>
      <c r="O9" s="51"/>
      <c r="P9" s="51"/>
    </row>
    <row r="10" spans="1:32">
      <c r="K10" s="51"/>
      <c r="L10" s="51"/>
      <c r="M10" s="51"/>
      <c r="N10" s="51"/>
      <c r="O10" s="51"/>
      <c r="P10" s="51"/>
    </row>
    <row r="11" spans="1:32">
      <c r="K11" s="51"/>
      <c r="L11" s="51"/>
      <c r="M11" s="51"/>
      <c r="N11" s="51"/>
      <c r="O11" s="51"/>
      <c r="P11" s="51"/>
    </row>
    <row r="12" spans="1:32" ht="14.25">
      <c r="B12" s="312"/>
      <c r="C12" s="179"/>
      <c r="D12" s="179"/>
      <c r="E12" s="179"/>
      <c r="F12" s="434" t="s">
        <v>46</v>
      </c>
      <c r="G12" s="435"/>
      <c r="H12" s="435" t="s">
        <v>51</v>
      </c>
      <c r="I12" s="436"/>
      <c r="K12" s="51"/>
      <c r="N12" s="51"/>
      <c r="O12" s="51"/>
      <c r="P12" s="51"/>
    </row>
    <row r="13" spans="1:32" ht="14.25">
      <c r="A13" s="177"/>
      <c r="B13" s="437" t="s">
        <v>52</v>
      </c>
      <c r="C13" s="409"/>
      <c r="D13" s="409"/>
      <c r="E13" s="438"/>
      <c r="F13" s="439" t="e">
        <f>'入力シート（実践後）'!AZ5</f>
        <v>#DIV/0!</v>
      </c>
      <c r="G13" s="408"/>
      <c r="H13" s="408" t="e">
        <f>'入力シート（実践後）'!AZ50</f>
        <v>#DIV/0!</v>
      </c>
      <c r="I13" s="440"/>
      <c r="J13" s="177"/>
      <c r="K13" s="177"/>
      <c r="L13" s="177"/>
      <c r="M13" s="112"/>
    </row>
    <row r="14" spans="1:32" ht="14.25">
      <c r="B14" s="419" t="s">
        <v>85</v>
      </c>
      <c r="C14" s="420"/>
      <c r="D14" s="420"/>
      <c r="E14" s="420"/>
      <c r="F14" s="423" t="e">
        <f>'入力シート（実践後）'!BG5</f>
        <v>#DIV/0!</v>
      </c>
      <c r="G14" s="421"/>
      <c r="H14" s="421" t="e">
        <f>'入力シート（実践後）'!BG50</f>
        <v>#DIV/0!</v>
      </c>
      <c r="I14" s="422"/>
    </row>
    <row r="15" spans="1:32">
      <c r="X15" s="7"/>
      <c r="Y15" s="7"/>
      <c r="Z15" s="7"/>
      <c r="AA15" s="7"/>
      <c r="AB15" s="7"/>
      <c r="AC15" s="7"/>
      <c r="AD15" s="7"/>
      <c r="AE15" s="7"/>
      <c r="AF15" s="7"/>
    </row>
    <row r="16" spans="1:32" ht="14.25">
      <c r="B16" s="431" t="s">
        <v>50</v>
      </c>
      <c r="C16" s="432"/>
      <c r="D16" s="432"/>
      <c r="E16" s="432"/>
      <c r="F16" s="432"/>
      <c r="G16" s="432"/>
      <c r="H16" s="432"/>
      <c r="I16" s="432"/>
      <c r="J16" s="432"/>
      <c r="K16" s="433"/>
      <c r="X16" s="7"/>
      <c r="Y16" s="7"/>
      <c r="Z16" s="7"/>
      <c r="AA16" s="7"/>
      <c r="AB16" s="7"/>
      <c r="AC16" s="7"/>
      <c r="AD16" s="7"/>
      <c r="AE16" s="7"/>
      <c r="AF16" s="7"/>
    </row>
    <row r="17" spans="2:32">
      <c r="B17" s="51"/>
      <c r="C17" s="51"/>
      <c r="D17" s="51"/>
      <c r="E17" s="51"/>
      <c r="F17" s="51"/>
      <c r="G17" s="51"/>
      <c r="H17" s="51"/>
      <c r="I17" s="51"/>
      <c r="J17" s="51"/>
      <c r="K17" s="51"/>
      <c r="X17" s="7"/>
      <c r="Y17" s="7"/>
      <c r="Z17" s="7"/>
      <c r="AA17" s="7"/>
      <c r="AB17" s="7"/>
      <c r="AC17" s="7"/>
      <c r="AD17" s="7"/>
      <c r="AE17" s="7"/>
      <c r="AF17" s="7"/>
    </row>
    <row r="18" spans="2:32">
      <c r="B18" s="51"/>
      <c r="C18" s="51"/>
      <c r="D18" s="51"/>
      <c r="E18" s="51"/>
      <c r="F18" s="51"/>
      <c r="G18" s="51"/>
      <c r="H18" s="51"/>
      <c r="I18" s="51"/>
      <c r="J18" s="51"/>
      <c r="K18" s="51"/>
      <c r="X18" s="7"/>
      <c r="Y18" s="7"/>
      <c r="Z18" s="7"/>
      <c r="AA18" s="7"/>
      <c r="AB18" s="7"/>
      <c r="AC18" s="7"/>
      <c r="AD18" s="7"/>
      <c r="AE18" s="7"/>
      <c r="AF18" s="7"/>
    </row>
    <row r="19" spans="2:32" ht="17.25">
      <c r="X19" s="7"/>
      <c r="Y19" s="7"/>
      <c r="Z19" s="7"/>
      <c r="AA19" s="7"/>
      <c r="AB19" s="7"/>
      <c r="AC19" s="7"/>
      <c r="AD19" s="7"/>
      <c r="AE19" s="165"/>
      <c r="AF19" s="165"/>
    </row>
    <row r="20" spans="2:32">
      <c r="X20" s="7"/>
      <c r="Y20" s="7"/>
      <c r="Z20" s="7"/>
      <c r="AA20" s="7"/>
      <c r="AB20" s="7"/>
      <c r="AC20" s="7"/>
      <c r="AD20" s="7"/>
      <c r="AE20" s="7"/>
      <c r="AF20" s="7"/>
    </row>
    <row r="21" spans="2:32">
      <c r="X21" s="7"/>
      <c r="Y21" s="7"/>
      <c r="Z21" s="7"/>
      <c r="AA21" s="7"/>
      <c r="AB21" s="7"/>
      <c r="AC21" s="7"/>
      <c r="AD21" s="7"/>
      <c r="AE21" s="7"/>
      <c r="AF21" s="7"/>
    </row>
    <row r="22" spans="2:32">
      <c r="X22" s="7"/>
      <c r="Y22" s="7"/>
      <c r="Z22" s="7"/>
      <c r="AA22" s="7"/>
      <c r="AB22" s="7"/>
      <c r="AC22" s="7"/>
      <c r="AD22" s="7"/>
      <c r="AE22" s="7"/>
      <c r="AF22" s="7"/>
    </row>
    <row r="23" spans="2:32">
      <c r="X23" s="7"/>
      <c r="Y23" s="7"/>
      <c r="Z23" s="7"/>
      <c r="AA23" s="7"/>
      <c r="AB23" s="7"/>
      <c r="AC23" s="7"/>
      <c r="AD23" s="7"/>
      <c r="AE23" s="7"/>
      <c r="AF23" s="7"/>
    </row>
    <row r="24" spans="2:32" ht="14.25">
      <c r="X24" s="166"/>
      <c r="Y24" s="166"/>
      <c r="Z24" s="166"/>
      <c r="AA24" s="191"/>
      <c r="AB24" s="407"/>
      <c r="AC24" s="407"/>
      <c r="AD24" s="407"/>
      <c r="AE24" s="407"/>
      <c r="AF24" s="7"/>
    </row>
    <row r="25" spans="2:32" ht="14.25">
      <c r="X25" s="409"/>
      <c r="Y25" s="409"/>
      <c r="Z25" s="409"/>
      <c r="AA25" s="409"/>
      <c r="AB25" s="408"/>
      <c r="AC25" s="408"/>
      <c r="AD25" s="408"/>
      <c r="AE25" s="408"/>
      <c r="AF25" s="7"/>
    </row>
    <row r="26" spans="2:32" ht="14.25">
      <c r="X26" s="410"/>
      <c r="Y26" s="410"/>
      <c r="Z26" s="410"/>
      <c r="AA26" s="410"/>
      <c r="AB26" s="412"/>
      <c r="AC26" s="412"/>
      <c r="AD26" s="412"/>
      <c r="AE26" s="412"/>
      <c r="AF26" s="7"/>
    </row>
    <row r="27" spans="2:32" ht="14.25">
      <c r="X27" s="409"/>
      <c r="Y27" s="409"/>
      <c r="Z27" s="409"/>
      <c r="AA27" s="409"/>
      <c r="AB27" s="411"/>
      <c r="AC27" s="411"/>
      <c r="AD27" s="411"/>
      <c r="AE27" s="411"/>
      <c r="AF27" s="7"/>
    </row>
    <row r="28" spans="2:32" ht="14.25">
      <c r="X28" s="410"/>
      <c r="Y28" s="410"/>
      <c r="Z28" s="410"/>
      <c r="AA28" s="410"/>
      <c r="AB28" s="335"/>
      <c r="AC28" s="335"/>
      <c r="AD28" s="335"/>
      <c r="AE28" s="335"/>
      <c r="AF28" s="7"/>
    </row>
    <row r="29" spans="2:32">
      <c r="X29" s="7"/>
      <c r="Y29" s="7"/>
      <c r="Z29" s="7"/>
      <c r="AA29" s="7"/>
      <c r="AB29" s="7"/>
      <c r="AC29" s="7"/>
      <c r="AD29" s="7"/>
      <c r="AE29" s="7"/>
      <c r="AF29" s="7"/>
    </row>
    <row r="30" spans="2:32">
      <c r="X30" s="7"/>
      <c r="Y30" s="7"/>
      <c r="Z30" s="7"/>
      <c r="AA30" s="7"/>
      <c r="AB30" s="7"/>
      <c r="AC30" s="7"/>
      <c r="AD30" s="7"/>
      <c r="AE30" s="7"/>
      <c r="AF30" s="7"/>
    </row>
    <row r="31" spans="2:32">
      <c r="L31" s="51"/>
      <c r="M31" s="51"/>
    </row>
    <row r="34" spans="2:21" ht="17.25">
      <c r="K34" s="50"/>
      <c r="O34" s="185" t="s">
        <v>115</v>
      </c>
      <c r="P34" s="50"/>
      <c r="Q34" s="50"/>
      <c r="R34" s="50"/>
      <c r="S34" s="50"/>
      <c r="T34" s="50"/>
    </row>
    <row r="35" spans="2:21" ht="17.25">
      <c r="O35" s="122" t="s">
        <v>42</v>
      </c>
      <c r="P35" s="120"/>
      <c r="Q35" s="120"/>
      <c r="R35" s="120"/>
      <c r="S35" s="121"/>
      <c r="T35" s="313" t="s">
        <v>99</v>
      </c>
    </row>
    <row r="36" spans="2:21" ht="14.25">
      <c r="O36" s="314">
        <v>1</v>
      </c>
      <c r="P36" s="413" t="str">
        <f>HLOOKUP(U36,'入力シート（実践後）'!$G$56:$R$57,2,FALSE)</f>
        <v>自分のことが好きだ</v>
      </c>
      <c r="Q36" s="413"/>
      <c r="R36" s="413"/>
      <c r="S36" s="414"/>
      <c r="T36" s="315">
        <f>HLOOKUP(U36,'入力シート（実践後）'!$G$56:$R$58,3,FALSE)</f>
        <v>0</v>
      </c>
      <c r="U36" s="162">
        <v>1</v>
      </c>
    </row>
    <row r="37" spans="2:21" ht="14.25">
      <c r="O37" s="316" t="str">
        <f>IF(T36=T37,"1","2")</f>
        <v>1</v>
      </c>
      <c r="P37" s="415" t="str">
        <f>HLOOKUP(U37,'入力シート（実践後）'!$G$56:$R$57,2,FALSE)</f>
        <v>自分の良いところを生かすことができる</v>
      </c>
      <c r="Q37" s="415"/>
      <c r="R37" s="415"/>
      <c r="S37" s="416"/>
      <c r="T37" s="317">
        <f>HLOOKUP(U37,'入力シート（実践後）'!$G$56:$R$58,3,FALSE)</f>
        <v>0</v>
      </c>
      <c r="U37" s="162">
        <v>2</v>
      </c>
    </row>
    <row r="38" spans="2:21" ht="14.25">
      <c r="B38" s="312"/>
      <c r="C38" s="179"/>
      <c r="D38" s="179"/>
      <c r="E38" s="179"/>
      <c r="F38" s="434" t="s">
        <v>46</v>
      </c>
      <c r="G38" s="435"/>
      <c r="H38" s="435" t="s">
        <v>51</v>
      </c>
      <c r="I38" s="436"/>
      <c r="O38" s="318" t="str">
        <f>IF(AND(T36=T37,T37=T38),"1",IF(T37=T38,"2","3"))</f>
        <v>1</v>
      </c>
      <c r="P38" s="417" t="str">
        <f>HLOOKUP(U38,'入力シート（実践後）'!$G$56:$R$57,2,FALSE)</f>
        <v>今の自分に満足だ</v>
      </c>
      <c r="Q38" s="417"/>
      <c r="R38" s="417"/>
      <c r="S38" s="418"/>
      <c r="T38" s="319">
        <f>HLOOKUP(U38,'入力シート（実践後）'!$G$56:$R$58,3,FALSE)</f>
        <v>0</v>
      </c>
      <c r="U38" s="162">
        <v>3</v>
      </c>
    </row>
    <row r="39" spans="2:21" ht="17.25">
      <c r="B39" s="437" t="s">
        <v>111</v>
      </c>
      <c r="C39" s="409"/>
      <c r="D39" s="409"/>
      <c r="E39" s="438"/>
      <c r="F39" s="439" t="e">
        <f>'入力シート（実践後）'!AT4</f>
        <v>#DIV/0!</v>
      </c>
      <c r="G39" s="408"/>
      <c r="H39" s="408" t="e">
        <f>'入力シート（実践後）'!AT51</f>
        <v>#DIV/0!</v>
      </c>
      <c r="I39" s="440"/>
      <c r="O39" s="185" t="s">
        <v>116</v>
      </c>
      <c r="P39" s="50"/>
      <c r="Q39" s="50"/>
      <c r="R39" s="50"/>
      <c r="S39" s="50"/>
      <c r="T39" s="50"/>
      <c r="U39" s="162"/>
    </row>
    <row r="40" spans="2:21" ht="17.25">
      <c r="B40" s="419" t="s">
        <v>112</v>
      </c>
      <c r="C40" s="420"/>
      <c r="D40" s="420"/>
      <c r="E40" s="430"/>
      <c r="F40" s="423" t="e">
        <f>'入力シート（実践後）'!AU4</f>
        <v>#DIV/0!</v>
      </c>
      <c r="G40" s="421"/>
      <c r="H40" s="421" t="e">
        <f>'入力シート（実践後）'!AU51</f>
        <v>#DIV/0!</v>
      </c>
      <c r="I40" s="422"/>
      <c r="O40" s="122" t="s">
        <v>42</v>
      </c>
      <c r="P40" s="120"/>
      <c r="Q40" s="120"/>
      <c r="R40" s="120"/>
      <c r="S40" s="120"/>
      <c r="T40" s="313" t="s">
        <v>99</v>
      </c>
      <c r="U40" s="162"/>
    </row>
    <row r="41" spans="2:21" ht="14.25">
      <c r="B41" s="424" t="s">
        <v>113</v>
      </c>
      <c r="C41" s="425"/>
      <c r="D41" s="425"/>
      <c r="E41" s="426"/>
      <c r="F41" s="439" t="e">
        <f>'入力シート（実践後）'!BA4</f>
        <v>#DIV/0!</v>
      </c>
      <c r="G41" s="408"/>
      <c r="H41" s="408" t="e">
        <f>'入力シート（実践後）'!BA51</f>
        <v>#DIV/0!</v>
      </c>
      <c r="I41" s="440"/>
      <c r="O41" s="314">
        <v>1</v>
      </c>
      <c r="P41" s="413" t="str">
        <f>HLOOKUP(U41,'入力シート（実践後）'!$G$59:$R$61,2,FALSE)</f>
        <v>自分のことが好きだ</v>
      </c>
      <c r="Q41" s="413"/>
      <c r="R41" s="413"/>
      <c r="S41" s="413"/>
      <c r="T41" s="315">
        <f>HLOOKUP(U41,'入力シート（実践後）'!$G$59:$R$61,3,FALSE)</f>
        <v>0</v>
      </c>
      <c r="U41" s="162">
        <v>1</v>
      </c>
    </row>
    <row r="42" spans="2:21" ht="14.25">
      <c r="B42" s="419" t="s">
        <v>114</v>
      </c>
      <c r="C42" s="420"/>
      <c r="D42" s="420"/>
      <c r="E42" s="420"/>
      <c r="F42" s="423" t="e">
        <f>'入力シート（実践後）'!BB4</f>
        <v>#DIV/0!</v>
      </c>
      <c r="G42" s="421"/>
      <c r="H42" s="421" t="e">
        <f>'入力シート（実践後）'!BB51</f>
        <v>#DIV/0!</v>
      </c>
      <c r="I42" s="422"/>
      <c r="O42" s="316" t="str">
        <f>IF(T41=T42,"1","2")</f>
        <v>1</v>
      </c>
      <c r="P42" s="415" t="str">
        <f>HLOOKUP(U42,'入力シート（実践後）'!$G$59:$R$61,2,FALSE)</f>
        <v>自分の良いところを生かすことができる</v>
      </c>
      <c r="Q42" s="415"/>
      <c r="R42" s="415"/>
      <c r="S42" s="416"/>
      <c r="T42" s="317">
        <f>HLOOKUP(U42,'入力シート（実践後）'!$G$59:$R$61,3,FALSE)</f>
        <v>0</v>
      </c>
      <c r="U42" s="162">
        <v>2</v>
      </c>
    </row>
    <row r="43" spans="2:21" ht="14.25">
      <c r="O43" s="318" t="str">
        <f>IF(AND(T41=T42,T42=T43),"1",IF(T42=T43,"2","3"))</f>
        <v>1</v>
      </c>
      <c r="P43" s="417" t="str">
        <f>HLOOKUP(U43,'入力シート（実践後）'!$G$59:$R$61,2,FALSE)</f>
        <v>今の自分に満足だ</v>
      </c>
      <c r="Q43" s="417"/>
      <c r="R43" s="417"/>
      <c r="S43" s="418"/>
      <c r="T43" s="319">
        <f>HLOOKUP(U43,'入力シート（実践後）'!$G$59:$R$61,3,FALSE)</f>
        <v>0</v>
      </c>
      <c r="U43" s="162">
        <v>3</v>
      </c>
    </row>
  </sheetData>
  <sheetProtection algorithmName="SHA-512" hashValue="gzsW4lLSDa63SWbF5fDwUpDGAAtNE+IGDP+vZMVuMKPTqnna2gNYcahxb9ohfLeotscXn+q1trdlTxsbPg9yXQ==" saltValue="kxBetVpkYsAHMsrdF/qLDQ==" spinCount="100000" sheet="1" objects="1" scenarios="1" selectLockedCells="1" selectUnlockedCells="1"/>
  <mergeCells count="50">
    <mergeCell ref="P43:S43"/>
    <mergeCell ref="B40:E40"/>
    <mergeCell ref="F40:G40"/>
    <mergeCell ref="H40:I40"/>
    <mergeCell ref="B41:E41"/>
    <mergeCell ref="F41:G41"/>
    <mergeCell ref="H41:I41"/>
    <mergeCell ref="P41:S41"/>
    <mergeCell ref="B42:E42"/>
    <mergeCell ref="F42:G42"/>
    <mergeCell ref="H42:I42"/>
    <mergeCell ref="P42:S42"/>
    <mergeCell ref="B39:E39"/>
    <mergeCell ref="F39:G39"/>
    <mergeCell ref="H39:I39"/>
    <mergeCell ref="X27:AA27"/>
    <mergeCell ref="AB27:AC27"/>
    <mergeCell ref="P36:S36"/>
    <mergeCell ref="P37:S37"/>
    <mergeCell ref="F38:G38"/>
    <mergeCell ref="H38:I38"/>
    <mergeCell ref="P38:S38"/>
    <mergeCell ref="AD27:AE27"/>
    <mergeCell ref="X28:AA28"/>
    <mergeCell ref="AB28:AC28"/>
    <mergeCell ref="AD28:AE28"/>
    <mergeCell ref="X25:AA25"/>
    <mergeCell ref="AB25:AC25"/>
    <mergeCell ref="AD25:AE25"/>
    <mergeCell ref="X26:AA26"/>
    <mergeCell ref="AB26:AC26"/>
    <mergeCell ref="AD26:AE26"/>
    <mergeCell ref="AD24:AE24"/>
    <mergeCell ref="B4:K4"/>
    <mergeCell ref="F12:G12"/>
    <mergeCell ref="H12:I12"/>
    <mergeCell ref="B13:E13"/>
    <mergeCell ref="F13:G13"/>
    <mergeCell ref="H13:I13"/>
    <mergeCell ref="B14:E14"/>
    <mergeCell ref="F14:G14"/>
    <mergeCell ref="H14:I14"/>
    <mergeCell ref="B16:K16"/>
    <mergeCell ref="AB24:AC24"/>
    <mergeCell ref="A1:B1"/>
    <mergeCell ref="C1:D1"/>
    <mergeCell ref="I1:J1"/>
    <mergeCell ref="M1:U1"/>
    <mergeCell ref="A2:L3"/>
    <mergeCell ref="M2:P2"/>
  </mergeCells>
  <phoneticPr fontId="1"/>
  <pageMargins left="0.23622047244094491" right="0.23622047244094491" top="0.55118110236220474" bottom="0.35433070866141736" header="0.31496062992125984" footer="0.31496062992125984"/>
  <pageSetup paperSize="9" scale="93" orientation="landscape" r:id="rId1"/>
  <headerFooter alignWithMargins="0">
    <oddHeader>&amp;R&amp;8平成30年度　佐賀県教育センター　小・中・高等学校教育相談</oddHeader>
    <oddFooter>&amp;C実践後結果【学級の様子】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AL78"/>
  <sheetViews>
    <sheetView view="pageBreakPreview" zoomScale="80" zoomScaleNormal="100" zoomScaleSheetLayoutView="80" workbookViewId="0">
      <selection activeCell="I1" sqref="I1"/>
    </sheetView>
  </sheetViews>
  <sheetFormatPr defaultRowHeight="13.5"/>
  <cols>
    <col min="1" max="27" width="5.625" customWidth="1"/>
    <col min="28" max="34" width="5.625" hidden="1" customWidth="1"/>
    <col min="35" max="41" width="5.625" customWidth="1"/>
  </cols>
  <sheetData>
    <row r="1" spans="1:33" ht="17.25" customHeight="1">
      <c r="A1" s="491" t="s">
        <v>48</v>
      </c>
      <c r="B1" s="492"/>
      <c r="C1" s="493" t="s">
        <v>54</v>
      </c>
      <c r="D1" s="494"/>
      <c r="E1" s="293">
        <f>'入力シート（実践前）'!J1</f>
        <v>0</v>
      </c>
      <c r="F1" s="294" t="s">
        <v>38</v>
      </c>
      <c r="G1" s="293">
        <f>'入力シート（実践前）'!L1</f>
        <v>0</v>
      </c>
      <c r="H1" s="294" t="s">
        <v>39</v>
      </c>
      <c r="I1" s="164">
        <v>1</v>
      </c>
      <c r="J1" s="295" t="s">
        <v>55</v>
      </c>
      <c r="K1" s="296"/>
      <c r="L1" s="296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17">
        <f>VLOOKUP($I$1,'入力シート（実践後）'!$W$6:$AA$49,2,0)</f>
        <v>0</v>
      </c>
      <c r="AC1" s="17">
        <f>VLOOKUP($I$1,'入力シート（実践後）'!$W$6:$AA$49,3,0)</f>
        <v>0</v>
      </c>
      <c r="AD1" s="17">
        <f>VLOOKUP($I$1,'入力シート（実践後）'!$W$6:$AA$49,4,0)</f>
        <v>0</v>
      </c>
      <c r="AE1" s="17">
        <f>VLOOKUP($I$1,'入力シート（実践後）'!$W$6:$AA$49,5,0)</f>
        <v>0</v>
      </c>
    </row>
    <row r="2" spans="1:33" ht="14.25">
      <c r="A2" s="491"/>
      <c r="B2" s="492"/>
      <c r="C2" s="495" t="str">
        <f>IF(OR('入力シート（実践前）'!X1="小学校",'入力シート（実践前）'!X1="中学校"),"名前","氏名")</f>
        <v>氏名</v>
      </c>
      <c r="D2" s="496"/>
      <c r="E2" s="497" t="str">
        <f>VLOOKUP($I$1,'入力シート（実践後）'!$B$6:$E$49,4,FALSE)</f>
        <v/>
      </c>
      <c r="F2" s="497"/>
      <c r="G2" s="497"/>
      <c r="H2" s="497"/>
      <c r="I2" s="497"/>
      <c r="J2" s="498"/>
      <c r="K2" s="499" t="s">
        <v>88</v>
      </c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t="str">
        <f>VLOOKUP($I$1,'入力シート（実践前）'!$B$6:$T$49,12,0)</f>
        <v/>
      </c>
      <c r="AC2" t="str">
        <f>VLOOKUP($I$1,'入力シート（実践前）'!$B$6:$U$49,20,0)</f>
        <v/>
      </c>
      <c r="AD2" t="str">
        <f>VLOOKUP($I$1,'入力シート（実践後）'!$B$6:$T$49,12,0)</f>
        <v/>
      </c>
      <c r="AE2" t="str">
        <f>VLOOKUP($I$1,'入力シート（実践後）'!$B$6:$U$49,20,0)</f>
        <v/>
      </c>
    </row>
    <row r="3" spans="1:33">
      <c r="A3" s="239"/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>
        <f>VLOOKUP($I$1,'入力シート（実践後）'!$B$6:$L$49,6,FALSE)</f>
        <v>0</v>
      </c>
      <c r="AC3">
        <f>VLOOKUP($I$1,'入力シート（実践後）'!$B$6:$L$49,7,FALSE)</f>
        <v>0</v>
      </c>
      <c r="AD3">
        <f>VLOOKUP($I$1,'入力シート（実践後）'!$B$6:$L$49,8,FALSE)</f>
        <v>0</v>
      </c>
      <c r="AE3">
        <f>VLOOKUP($I$1,'入力シート（実践後）'!$B$6:$L$49,9,FALSE)</f>
        <v>0</v>
      </c>
      <c r="AF3">
        <f>VLOOKUP($I$1,'入力シート（実践後）'!$B$6:$L$49,10,FALSE)</f>
        <v>0</v>
      </c>
      <c r="AG3">
        <f>VLOOKUP($I$1,'入力シート（実践後）'!$B$6:$L$49,11,FALSE)</f>
        <v>0</v>
      </c>
    </row>
    <row r="4" spans="1:33" ht="14.25">
      <c r="A4" s="499" t="s">
        <v>87</v>
      </c>
      <c r="B4" s="499"/>
      <c r="C4" s="499"/>
      <c r="D4" s="499"/>
      <c r="E4" s="499"/>
      <c r="F4" s="499"/>
      <c r="G4" s="499"/>
      <c r="H4" s="499"/>
      <c r="I4" s="499"/>
      <c r="J4" s="239"/>
      <c r="K4" s="500" t="s">
        <v>95</v>
      </c>
      <c r="L4" s="500"/>
      <c r="M4" s="500"/>
      <c r="N4" s="500"/>
      <c r="O4" s="500"/>
      <c r="P4" s="500"/>
      <c r="Q4" s="500"/>
      <c r="R4" s="239"/>
      <c r="S4" s="297"/>
      <c r="T4" s="501" t="s">
        <v>97</v>
      </c>
      <c r="U4" s="501"/>
      <c r="V4" s="501"/>
      <c r="W4" s="501"/>
      <c r="X4" s="501"/>
      <c r="Y4" s="501"/>
      <c r="Z4" s="501"/>
      <c r="AA4" s="501"/>
      <c r="AB4">
        <f>VLOOKUP($I$1,'入力シート（実践後）'!$B$6:$T$49,14,0)</f>
        <v>0</v>
      </c>
      <c r="AC4">
        <f>VLOOKUP($I$1,'入力シート（実践後）'!$B$6:$T$49,15,0)</f>
        <v>0</v>
      </c>
      <c r="AD4">
        <f>VLOOKUP($I$1,'入力シート（実践後）'!$B$6:$T$49,16,0)</f>
        <v>0</v>
      </c>
      <c r="AE4">
        <f>VLOOKUP($I$1,'入力シート（実践後）'!$B$6:$T$49,17,0)</f>
        <v>0</v>
      </c>
      <c r="AF4">
        <f>VLOOKUP($I$1,'入力シート（実践後）'!$B$6:$T$49,18,0)</f>
        <v>0</v>
      </c>
      <c r="AG4">
        <f>VLOOKUP($I$1,'入力シート（実践後）'!$B$6:$T$49,19,0)</f>
        <v>0</v>
      </c>
    </row>
    <row r="5" spans="1:33" ht="14.25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98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</row>
    <row r="6" spans="1:33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</row>
    <row r="7" spans="1:33" ht="14.2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53"/>
      <c r="N7" s="299"/>
      <c r="O7" s="299"/>
      <c r="P7" s="299"/>
      <c r="Q7" s="239"/>
      <c r="R7" s="239"/>
      <c r="S7" s="300"/>
      <c r="T7" s="232"/>
      <c r="U7" s="300"/>
      <c r="V7" s="232"/>
      <c r="W7" s="239"/>
      <c r="X7" s="239"/>
      <c r="Y7" s="239"/>
      <c r="Z7" s="239"/>
      <c r="AA7" s="239"/>
    </row>
    <row r="8" spans="1:33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</row>
    <row r="9" spans="1:33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</row>
    <row r="10" spans="1:33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</row>
    <row r="11" spans="1:33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</row>
    <row r="12" spans="1:33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</row>
    <row r="13" spans="1:33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</row>
    <row r="14" spans="1:33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</row>
    <row r="15" spans="1:33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</row>
    <row r="16" spans="1:33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</row>
    <row r="17" spans="1:38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</row>
    <row r="18" spans="1:38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</row>
    <row r="19" spans="1:38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</row>
    <row r="20" spans="1:38">
      <c r="A20" s="239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</row>
    <row r="21" spans="1:38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</row>
    <row r="22" spans="1:38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301"/>
      <c r="Z22" s="239"/>
      <c r="AA22" s="239"/>
    </row>
    <row r="23" spans="1:38">
      <c r="A23" s="239"/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</row>
    <row r="24" spans="1:38" ht="13.5" customHeight="1">
      <c r="A24" s="239"/>
      <c r="B24" s="239"/>
      <c r="C24" s="239" t="s">
        <v>104</v>
      </c>
      <c r="D24" s="239"/>
      <c r="E24" s="239"/>
      <c r="F24" s="239" t="s">
        <v>105</v>
      </c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</row>
    <row r="25" spans="1:38" ht="17.25">
      <c r="A25" s="239"/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302"/>
      <c r="Y25" s="239"/>
      <c r="Z25" s="239"/>
      <c r="AA25" s="239"/>
    </row>
    <row r="26" spans="1:38" ht="14.25">
      <c r="A26" s="499" t="s">
        <v>86</v>
      </c>
      <c r="B26" s="499"/>
      <c r="C26" s="499"/>
      <c r="D26" s="499"/>
      <c r="E26" s="499"/>
      <c r="F26" s="499"/>
      <c r="G26" s="499"/>
      <c r="H26" s="499"/>
      <c r="I26" s="49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</row>
    <row r="27" spans="1:38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</row>
    <row r="28" spans="1:38" ht="14.25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98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</row>
    <row r="29" spans="1:38">
      <c r="A29" s="239"/>
      <c r="B29" s="239"/>
      <c r="C29" s="239"/>
      <c r="D29" s="239"/>
      <c r="E29" s="239"/>
      <c r="F29" s="239"/>
      <c r="G29" s="239"/>
      <c r="H29" s="239"/>
      <c r="I29" s="239"/>
      <c r="J29" s="239"/>
      <c r="K29" s="303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</row>
    <row r="30" spans="1:38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</row>
    <row r="31" spans="1:38" ht="14.25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53"/>
      <c r="AB31" s="7"/>
      <c r="AC31" s="4"/>
      <c r="AD31" s="192"/>
      <c r="AE31" s="192"/>
      <c r="AF31" s="192"/>
      <c r="AG31" s="192"/>
      <c r="AH31" s="192"/>
      <c r="AI31" s="192"/>
      <c r="AJ31" s="192"/>
      <c r="AK31" s="192"/>
      <c r="AL31" s="192"/>
    </row>
    <row r="32" spans="1:38">
      <c r="A32" s="239"/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304"/>
      <c r="AB32" s="7"/>
      <c r="AC32" s="114"/>
    </row>
    <row r="33" spans="1:32" ht="14.25">
      <c r="A33" s="239"/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8"/>
      <c r="T33" s="239"/>
      <c r="U33" s="239"/>
      <c r="V33" s="239"/>
      <c r="W33" s="239"/>
      <c r="X33" s="239"/>
      <c r="Y33" s="239"/>
      <c r="Z33" s="239"/>
      <c r="AA33" s="239"/>
      <c r="AB33" s="7"/>
      <c r="AC33" s="116"/>
      <c r="AD33" s="109"/>
      <c r="AE33" s="109"/>
      <c r="AF33" s="109"/>
    </row>
    <row r="34" spans="1:32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7"/>
      <c r="AC34" s="114"/>
    </row>
    <row r="35" spans="1:32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7"/>
      <c r="AC35" s="116"/>
    </row>
    <row r="36" spans="1:32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7"/>
      <c r="AC36" s="114"/>
    </row>
    <row r="37" spans="1:32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7"/>
      <c r="AC37" s="116"/>
    </row>
    <row r="38" spans="1:32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502"/>
      <c r="L38" s="502"/>
      <c r="M38" s="502"/>
      <c r="N38" s="502"/>
      <c r="O38" s="502"/>
      <c r="P38" s="239"/>
      <c r="Q38" s="239"/>
      <c r="R38" s="239"/>
      <c r="S38" s="239"/>
      <c r="T38" s="502"/>
      <c r="U38" s="502"/>
      <c r="V38" s="502"/>
      <c r="W38" s="502"/>
      <c r="X38" s="502"/>
      <c r="Y38" s="239"/>
      <c r="Z38" s="239"/>
      <c r="AA38" s="239"/>
    </row>
    <row r="39" spans="1:32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502"/>
      <c r="L39" s="502"/>
      <c r="M39" s="502"/>
      <c r="N39" s="502"/>
      <c r="O39" s="502"/>
      <c r="P39" s="239"/>
      <c r="Q39" s="239"/>
      <c r="R39" s="239"/>
      <c r="S39" s="239"/>
      <c r="T39" s="502"/>
      <c r="U39" s="502"/>
      <c r="V39" s="502"/>
      <c r="W39" s="502"/>
      <c r="X39" s="502"/>
      <c r="Y39" s="239"/>
      <c r="Z39" s="239"/>
      <c r="AA39" s="239"/>
    </row>
    <row r="40" spans="1:32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490"/>
      <c r="L40" s="490"/>
      <c r="M40" s="490"/>
      <c r="N40" s="490"/>
      <c r="O40" s="490"/>
      <c r="P40" s="239"/>
      <c r="Q40" s="239"/>
      <c r="R40" s="239"/>
      <c r="S40" s="239"/>
      <c r="T40" s="490"/>
      <c r="U40" s="490"/>
      <c r="V40" s="490"/>
      <c r="W40" s="490"/>
      <c r="X40" s="490"/>
      <c r="Y40" s="239"/>
      <c r="Z40" s="239"/>
      <c r="AA40" s="239"/>
    </row>
    <row r="41" spans="1:32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503"/>
      <c r="L41" s="504"/>
      <c r="M41" s="504"/>
      <c r="N41" s="504"/>
      <c r="O41" s="505"/>
      <c r="P41" s="305" t="s">
        <v>89</v>
      </c>
      <c r="Q41" s="305" t="s">
        <v>46</v>
      </c>
      <c r="R41" s="324" t="s">
        <v>51</v>
      </c>
      <c r="S41" s="238"/>
      <c r="T41" s="503"/>
      <c r="U41" s="504"/>
      <c r="V41" s="504"/>
      <c r="W41" s="504"/>
      <c r="X41" s="505"/>
      <c r="Y41" s="305" t="s">
        <v>89</v>
      </c>
      <c r="Z41" s="305" t="s">
        <v>46</v>
      </c>
      <c r="AA41" s="324" t="s">
        <v>51</v>
      </c>
    </row>
    <row r="42" spans="1:32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506" t="s">
        <v>12</v>
      </c>
      <c r="L42" s="507"/>
      <c r="M42" s="507"/>
      <c r="N42" s="507"/>
      <c r="O42" s="508"/>
      <c r="P42" s="306" t="e">
        <f>'入力シート（実践後）'!G50</f>
        <v>#DIV/0!</v>
      </c>
      <c r="Q42" s="306" t="e">
        <f>'入力シート（実践後）'!AT5</f>
        <v>#DIV/0!</v>
      </c>
      <c r="R42" s="325" t="e">
        <f>'入力シート（実践後）'!AT50</f>
        <v>#DIV/0!</v>
      </c>
      <c r="S42" s="238"/>
      <c r="T42" s="506" t="s">
        <v>30</v>
      </c>
      <c r="U42" s="507"/>
      <c r="V42" s="507"/>
      <c r="W42" s="507"/>
      <c r="X42" s="508"/>
      <c r="Y42" s="306" t="e">
        <f>'入力シート（実践後）'!O50</f>
        <v>#DIV/0!</v>
      </c>
      <c r="Z42" s="306" t="e">
        <f>'入力シート（実践後）'!BA5</f>
        <v>#DIV/0!</v>
      </c>
      <c r="AA42" s="325" t="e">
        <f>'入力シート（実践後）'!BA50</f>
        <v>#DIV/0!</v>
      </c>
    </row>
    <row r="43" spans="1:32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509" t="s">
        <v>13</v>
      </c>
      <c r="L43" s="510"/>
      <c r="M43" s="510"/>
      <c r="N43" s="510"/>
      <c r="O43" s="511"/>
      <c r="P43" s="307" t="e">
        <f>'入力シート（実践後）'!H50</f>
        <v>#DIV/0!</v>
      </c>
      <c r="Q43" s="307" t="e">
        <f>'入力シート（実践後）'!AU5</f>
        <v>#DIV/0!</v>
      </c>
      <c r="R43" s="326" t="e">
        <f>'入力シート（実践後）'!AU50</f>
        <v>#DIV/0!</v>
      </c>
      <c r="S43" s="238"/>
      <c r="T43" s="509" t="s">
        <v>66</v>
      </c>
      <c r="U43" s="510"/>
      <c r="V43" s="510"/>
      <c r="W43" s="510"/>
      <c r="X43" s="511"/>
      <c r="Y43" s="307" t="e">
        <f>'入力シート（実践後）'!P50</f>
        <v>#DIV/0!</v>
      </c>
      <c r="Z43" s="307" t="e">
        <f>'入力シート（実践後）'!BB5</f>
        <v>#DIV/0!</v>
      </c>
      <c r="AA43" s="326" t="e">
        <f>'入力シート（実践後）'!BB50</f>
        <v>#DIV/0!</v>
      </c>
    </row>
    <row r="44" spans="1:32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506" t="s">
        <v>14</v>
      </c>
      <c r="L44" s="507"/>
      <c r="M44" s="507"/>
      <c r="N44" s="507"/>
      <c r="O44" s="508"/>
      <c r="P44" s="306" t="e">
        <f>'入力シート（実践後）'!I50</f>
        <v>#DIV/0!</v>
      </c>
      <c r="Q44" s="306" t="e">
        <f>'入力シート（実践後）'!AV5</f>
        <v>#DIV/0!</v>
      </c>
      <c r="R44" s="325" t="e">
        <f>'入力シート（実践後）'!AV50</f>
        <v>#DIV/0!</v>
      </c>
      <c r="S44" s="238"/>
      <c r="T44" s="506" t="s">
        <v>31</v>
      </c>
      <c r="U44" s="507"/>
      <c r="V44" s="507"/>
      <c r="W44" s="507"/>
      <c r="X44" s="508"/>
      <c r="Y44" s="306" t="e">
        <f>'入力シート（実践後）'!Q50</f>
        <v>#DIV/0!</v>
      </c>
      <c r="Z44" s="306" t="e">
        <f>'入力シート（実践後）'!BC5</f>
        <v>#DIV/0!</v>
      </c>
      <c r="AA44" s="325" t="e">
        <f>'入力シート（実践後）'!BC50</f>
        <v>#DIV/0!</v>
      </c>
    </row>
    <row r="45" spans="1:32">
      <c r="A45" s="239"/>
      <c r="B45" s="239"/>
      <c r="C45" s="239"/>
      <c r="D45" s="239"/>
      <c r="E45" s="239"/>
      <c r="F45" s="239"/>
      <c r="G45" s="239"/>
      <c r="H45" s="239"/>
      <c r="I45" s="239"/>
      <c r="J45" s="239"/>
      <c r="K45" s="509" t="s">
        <v>15</v>
      </c>
      <c r="L45" s="510"/>
      <c r="M45" s="510"/>
      <c r="N45" s="510"/>
      <c r="O45" s="511"/>
      <c r="P45" s="307" t="e">
        <f>'入力シート（実践後）'!J50</f>
        <v>#DIV/0!</v>
      </c>
      <c r="Q45" s="307" t="e">
        <f>'入力シート（実践後）'!AW5</f>
        <v>#DIV/0!</v>
      </c>
      <c r="R45" s="326" t="e">
        <f>'入力シート（実践後）'!AW50</f>
        <v>#DIV/0!</v>
      </c>
      <c r="S45" s="238"/>
      <c r="T45" s="509" t="s">
        <v>33</v>
      </c>
      <c r="U45" s="510"/>
      <c r="V45" s="510"/>
      <c r="W45" s="510"/>
      <c r="X45" s="511"/>
      <c r="Y45" s="307" t="e">
        <f>'入力シート（実践後）'!R50</f>
        <v>#DIV/0!</v>
      </c>
      <c r="Z45" s="307" t="e">
        <f>'入力シート（実践後）'!BD5</f>
        <v>#DIV/0!</v>
      </c>
      <c r="AA45" s="326" t="e">
        <f>'入力シート（実践後）'!BD50</f>
        <v>#DIV/0!</v>
      </c>
    </row>
    <row r="46" spans="1:32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506" t="s">
        <v>16</v>
      </c>
      <c r="L46" s="507"/>
      <c r="M46" s="507"/>
      <c r="N46" s="507"/>
      <c r="O46" s="508"/>
      <c r="P46" s="306" t="e">
        <f>'入力シート（実践後）'!K50</f>
        <v>#DIV/0!</v>
      </c>
      <c r="Q46" s="306" t="e">
        <f>'入力シート（実践後）'!AX5</f>
        <v>#DIV/0!</v>
      </c>
      <c r="R46" s="325" t="e">
        <f>'入力シート（実践後）'!AX50</f>
        <v>#DIV/0!</v>
      </c>
      <c r="S46" s="238"/>
      <c r="T46" s="506" t="s">
        <v>32</v>
      </c>
      <c r="U46" s="507"/>
      <c r="V46" s="507"/>
      <c r="W46" s="507"/>
      <c r="X46" s="508"/>
      <c r="Y46" s="306" t="e">
        <f>'入力シート（実践後）'!S50</f>
        <v>#DIV/0!</v>
      </c>
      <c r="Z46" s="306" t="e">
        <f>'入力シート（実践後）'!BE5</f>
        <v>#DIV/0!</v>
      </c>
      <c r="AA46" s="325" t="e">
        <f>'入力シート（実践後）'!BE50</f>
        <v>#DIV/0!</v>
      </c>
    </row>
    <row r="47" spans="1:32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512" t="s">
        <v>17</v>
      </c>
      <c r="L47" s="513"/>
      <c r="M47" s="513"/>
      <c r="N47" s="513"/>
      <c r="O47" s="514"/>
      <c r="P47" s="308" t="e">
        <f>'入力シート（実践後）'!L50</f>
        <v>#DIV/0!</v>
      </c>
      <c r="Q47" s="308" t="e">
        <f>'入力シート（実践後）'!AY5</f>
        <v>#DIV/0!</v>
      </c>
      <c r="R47" s="327" t="e">
        <f>'入力シート（実践後）'!AY50</f>
        <v>#DIV/0!</v>
      </c>
      <c r="S47" s="239"/>
      <c r="T47" s="512" t="s">
        <v>34</v>
      </c>
      <c r="U47" s="513"/>
      <c r="V47" s="513"/>
      <c r="W47" s="513"/>
      <c r="X47" s="514"/>
      <c r="Y47" s="308" t="e">
        <f>'入力シート（実践後）'!T50</f>
        <v>#DIV/0!</v>
      </c>
      <c r="Z47" s="308" t="e">
        <f>'入力シート（実践後）'!BF5</f>
        <v>#DIV/0!</v>
      </c>
      <c r="AA47" s="327" t="e">
        <f>'入力シート（実践後）'!BF50</f>
        <v>#DIV/0!</v>
      </c>
    </row>
    <row r="48" spans="1:32" ht="13.5" customHeight="1">
      <c r="Z48" s="7"/>
      <c r="AA48" s="7"/>
      <c r="AB48" s="7"/>
      <c r="AC48" s="7"/>
      <c r="AD48" s="7"/>
      <c r="AE48" s="7"/>
      <c r="AF48" s="7"/>
    </row>
    <row r="49" spans="26:33">
      <c r="Z49" s="7"/>
      <c r="AA49" s="190"/>
      <c r="AB49" s="7"/>
      <c r="AC49" s="7"/>
      <c r="AD49" s="7"/>
      <c r="AE49" s="7"/>
      <c r="AF49" s="7"/>
    </row>
    <row r="50" spans="26:33">
      <c r="Z50" s="7"/>
      <c r="AA50" s="189"/>
      <c r="AB50" s="7"/>
      <c r="AC50" s="7"/>
      <c r="AD50" s="7"/>
      <c r="AE50" s="7"/>
      <c r="AF50" s="7"/>
    </row>
    <row r="51" spans="26:33">
      <c r="Z51" s="7"/>
      <c r="AA51" s="190"/>
      <c r="AB51" s="7"/>
      <c r="AC51" s="7"/>
      <c r="AD51" s="7"/>
      <c r="AE51" s="7"/>
      <c r="AF51" s="7"/>
    </row>
    <row r="52" spans="26:33">
      <c r="Z52" s="7"/>
      <c r="AA52" s="189"/>
      <c r="AB52" s="7"/>
      <c r="AC52" s="7"/>
      <c r="AD52" s="7"/>
      <c r="AE52" s="7"/>
      <c r="AF52" s="7"/>
    </row>
    <row r="53" spans="26:33">
      <c r="Z53" s="7"/>
      <c r="AA53" s="190"/>
      <c r="AB53" s="7"/>
      <c r="AC53" s="7"/>
      <c r="AD53" s="7"/>
      <c r="AE53" s="7"/>
      <c r="AF53" s="7"/>
    </row>
    <row r="54" spans="26:33">
      <c r="Z54" s="7"/>
      <c r="AA54" s="189"/>
      <c r="AB54" s="7"/>
      <c r="AC54" s="7"/>
      <c r="AD54" s="7"/>
      <c r="AE54" s="7"/>
      <c r="AF54" s="7"/>
    </row>
    <row r="55" spans="26:33">
      <c r="Z55" s="7"/>
      <c r="AA55" s="7"/>
      <c r="AB55" s="7"/>
      <c r="AC55" s="7"/>
      <c r="AD55" s="7"/>
      <c r="AE55" s="7"/>
      <c r="AF55" s="7"/>
    </row>
    <row r="56" spans="26:33" ht="14.25">
      <c r="Z56" s="96"/>
      <c r="AA56" s="96"/>
      <c r="AB56" s="96"/>
      <c r="AC56" s="96"/>
      <c r="AD56" s="96"/>
      <c r="AE56" s="7"/>
      <c r="AF56" s="7"/>
    </row>
    <row r="57" spans="26:33" ht="14.25">
      <c r="Z57" s="466"/>
      <c r="AA57" s="466"/>
      <c r="AB57" s="466"/>
      <c r="AC57" s="466"/>
      <c r="AD57" s="466"/>
      <c r="AE57" s="466"/>
      <c r="AF57" s="466"/>
      <c r="AG57" s="106"/>
    </row>
    <row r="58" spans="26:33">
      <c r="Z58" s="7"/>
      <c r="AA58" s="7"/>
      <c r="AB58" s="7"/>
      <c r="AC58" s="7"/>
      <c r="AD58" s="7"/>
      <c r="AE58" s="7"/>
      <c r="AF58" s="7"/>
    </row>
    <row r="59" spans="26:33">
      <c r="Z59" s="7"/>
      <c r="AA59" s="7"/>
      <c r="AB59" s="7"/>
      <c r="AC59" s="7"/>
      <c r="AD59" s="7"/>
      <c r="AE59" s="7"/>
      <c r="AF59" s="7"/>
    </row>
    <row r="60" spans="26:33">
      <c r="Z60" s="7"/>
      <c r="AA60" s="7"/>
      <c r="AB60" s="7"/>
      <c r="AC60" s="7"/>
      <c r="AD60" s="7"/>
      <c r="AE60" s="7"/>
      <c r="AF60" s="7"/>
    </row>
    <row r="61" spans="26:33">
      <c r="Z61" s="7"/>
      <c r="AA61" s="7"/>
      <c r="AB61" s="7"/>
      <c r="AC61" s="7"/>
      <c r="AD61" s="7"/>
      <c r="AE61" s="7"/>
      <c r="AF61" s="7"/>
    </row>
    <row r="62" spans="26:33">
      <c r="Z62" s="7"/>
      <c r="AA62" s="7"/>
      <c r="AB62" s="7"/>
      <c r="AC62" s="7"/>
      <c r="AD62" s="7"/>
      <c r="AE62" s="7"/>
      <c r="AF62" s="7"/>
    </row>
    <row r="63" spans="26:33">
      <c r="Z63" s="7"/>
      <c r="AA63" s="7"/>
      <c r="AB63" s="7"/>
      <c r="AC63" s="7"/>
      <c r="AD63" s="7"/>
      <c r="AE63" s="7"/>
      <c r="AF63" s="7"/>
    </row>
    <row r="64" spans="26:33">
      <c r="Z64" s="7"/>
      <c r="AA64" s="7"/>
      <c r="AB64" s="7"/>
      <c r="AC64" s="7"/>
      <c r="AD64" s="7"/>
      <c r="AE64" s="7"/>
      <c r="AF64" s="7"/>
    </row>
    <row r="65" spans="26:32">
      <c r="Z65" s="7"/>
      <c r="AA65" s="7"/>
      <c r="AB65" s="7"/>
      <c r="AC65" s="7"/>
      <c r="AD65" s="7"/>
      <c r="AE65" s="7"/>
      <c r="AF65" s="7"/>
    </row>
    <row r="66" spans="26:32">
      <c r="Z66" s="7"/>
      <c r="AA66" s="7"/>
      <c r="AB66" s="7"/>
      <c r="AC66" s="7"/>
      <c r="AD66" s="7"/>
      <c r="AE66" s="7"/>
      <c r="AF66" s="7"/>
    </row>
    <row r="67" spans="26:32">
      <c r="Z67" s="7"/>
      <c r="AA67" s="7"/>
      <c r="AB67" s="7"/>
      <c r="AC67" s="7"/>
      <c r="AD67" s="7"/>
      <c r="AE67" s="7"/>
      <c r="AF67" s="7"/>
    </row>
    <row r="68" spans="26:32">
      <c r="Z68" s="7"/>
      <c r="AA68" s="7"/>
      <c r="AB68" s="7"/>
      <c r="AC68" s="7"/>
      <c r="AD68" s="7"/>
      <c r="AE68" s="7"/>
      <c r="AF68" s="7"/>
    </row>
    <row r="69" spans="26:32">
      <c r="Z69" s="7"/>
      <c r="AA69" s="7"/>
      <c r="AB69" s="7"/>
      <c r="AC69" s="7"/>
      <c r="AD69" s="7"/>
      <c r="AE69" s="7"/>
      <c r="AF69" s="7"/>
    </row>
    <row r="70" spans="26:32">
      <c r="Z70" s="7"/>
      <c r="AA70" s="7"/>
      <c r="AB70" s="7"/>
      <c r="AC70" s="7"/>
      <c r="AD70" s="7"/>
      <c r="AE70" s="7"/>
      <c r="AF70" s="7"/>
    </row>
    <row r="71" spans="26:32">
      <c r="Z71" s="7"/>
      <c r="AA71" s="7"/>
      <c r="AB71" s="7"/>
      <c r="AC71" s="7"/>
      <c r="AD71" s="7"/>
      <c r="AE71" s="7"/>
      <c r="AF71" s="7"/>
    </row>
    <row r="72" spans="26:32">
      <c r="Z72" s="7"/>
      <c r="AA72" s="7"/>
      <c r="AB72" s="7"/>
      <c r="AC72" s="7"/>
      <c r="AD72" s="7"/>
      <c r="AE72" s="7"/>
      <c r="AF72" s="7"/>
    </row>
    <row r="73" spans="26:32">
      <c r="Z73" s="7"/>
      <c r="AA73" s="190"/>
      <c r="AB73" s="7"/>
      <c r="AC73" s="7"/>
      <c r="AD73" s="7"/>
      <c r="AE73" s="7"/>
      <c r="AF73" s="7"/>
    </row>
    <row r="74" spans="26:32">
      <c r="Z74" s="7"/>
      <c r="AA74" s="189"/>
      <c r="AB74" s="7"/>
      <c r="AC74" s="7"/>
      <c r="AD74" s="7"/>
      <c r="AE74" s="7"/>
      <c r="AF74" s="7"/>
    </row>
    <row r="75" spans="26:32">
      <c r="Z75" s="7"/>
      <c r="AA75" s="190"/>
      <c r="AB75" s="7"/>
      <c r="AC75" s="7"/>
      <c r="AD75" s="7"/>
      <c r="AE75" s="7"/>
      <c r="AF75" s="7"/>
    </row>
    <row r="76" spans="26:32">
      <c r="Z76" s="7"/>
      <c r="AA76" s="189"/>
      <c r="AB76" s="7"/>
      <c r="AC76" s="7"/>
      <c r="AD76" s="7"/>
      <c r="AE76" s="7"/>
      <c r="AF76" s="7"/>
    </row>
    <row r="77" spans="26:32">
      <c r="Z77" s="7"/>
      <c r="AA77" s="190"/>
      <c r="AB77" s="7"/>
      <c r="AC77" s="7"/>
      <c r="AD77" s="7"/>
      <c r="AE77" s="7"/>
      <c r="AF77" s="7"/>
    </row>
    <row r="78" spans="26:32">
      <c r="Z78" s="7"/>
      <c r="AA78" s="189"/>
      <c r="AB78" s="7"/>
      <c r="AC78" s="7"/>
      <c r="AD78" s="7"/>
      <c r="AE78" s="7"/>
      <c r="AF78" s="7"/>
    </row>
  </sheetData>
  <sheetProtection algorithmName="SHA-512" hashValue="r/08IJ2bWgWfnMnlvnIKt99CpjN6G7jRo1lflH5TwxhUBnp8Bbz4GTQw8+BIaQ5QcPuiWoGutSIJGF1sqIrmhw==" saltValue="SgATB8RgCeHhY9z/axBWpw==" spinCount="100000" sheet="1" objects="1" scenarios="1" selectLockedCells="1"/>
  <mergeCells count="30">
    <mergeCell ref="K47:O47"/>
    <mergeCell ref="T47:X47"/>
    <mergeCell ref="Z57:AF57"/>
    <mergeCell ref="K44:O44"/>
    <mergeCell ref="T44:X44"/>
    <mergeCell ref="K45:O45"/>
    <mergeCell ref="T45:X45"/>
    <mergeCell ref="K46:O46"/>
    <mergeCell ref="T46:X46"/>
    <mergeCell ref="K41:O41"/>
    <mergeCell ref="T41:X41"/>
    <mergeCell ref="K42:O42"/>
    <mergeCell ref="T42:X42"/>
    <mergeCell ref="K43:O43"/>
    <mergeCell ref="T43:X43"/>
    <mergeCell ref="K40:O40"/>
    <mergeCell ref="T40:X40"/>
    <mergeCell ref="A1:B2"/>
    <mergeCell ref="C1:D1"/>
    <mergeCell ref="C2:D2"/>
    <mergeCell ref="E2:J2"/>
    <mergeCell ref="K2:AA2"/>
    <mergeCell ref="A4:I4"/>
    <mergeCell ref="K4:Q4"/>
    <mergeCell ref="T4:AA4"/>
    <mergeCell ref="A26:I26"/>
    <mergeCell ref="K38:O38"/>
    <mergeCell ref="T38:X38"/>
    <mergeCell ref="K39:O39"/>
    <mergeCell ref="T39:X39"/>
  </mergeCells>
  <phoneticPr fontId="1"/>
  <pageMargins left="0.7" right="0.25" top="0.35" bottom="0.23" header="0.3" footer="0.16"/>
  <pageSetup paperSize="9" scale="90" orientation="landscape" r:id="rId1"/>
  <headerFooter alignWithMargins="0">
    <oddHeader>&amp;R&amp;8平成30年度　佐賀県教育センター　小・中・高等学校教育相談</oddHeader>
    <oddFooter>&amp;C実践後結果【個人の様子】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Spinner 1">
              <controlPr locked="0" defaultSize="0" autoPict="0">
                <anchor moveWithCells="1" sizeWithCells="1">
                  <from>
                    <xdr:col>9</xdr:col>
                    <xdr:colOff>228600</xdr:colOff>
                    <xdr:row>0</xdr:row>
                    <xdr:rowOff>9525</xdr:rowOff>
                  </from>
                  <to>
                    <xdr:col>9</xdr:col>
                    <xdr:colOff>409575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BG104"/>
  <sheetViews>
    <sheetView showGridLines="0" view="pageBreakPreview" zoomScale="80" zoomScaleNormal="100" zoomScaleSheetLayoutView="80" workbookViewId="0">
      <selection activeCell="T49" sqref="T49"/>
    </sheetView>
  </sheetViews>
  <sheetFormatPr defaultRowHeight="13.5"/>
  <cols>
    <col min="2" max="2" width="4" style="2" customWidth="1"/>
    <col min="3" max="3" width="3.875" style="2" customWidth="1"/>
    <col min="4" max="4" width="3.875" style="2" hidden="1" customWidth="1"/>
    <col min="5" max="5" width="16.375" style="2" customWidth="1"/>
    <col min="6" max="6" width="4" style="2" hidden="1" customWidth="1"/>
    <col min="7" max="12" width="4.375" customWidth="1"/>
    <col min="13" max="13" width="6" customWidth="1"/>
    <col min="14" max="14" width="9" customWidth="1"/>
    <col min="15" max="20" width="4.375" customWidth="1"/>
    <col min="21" max="21" width="6" customWidth="1"/>
    <col min="22" max="22" width="3.75" bestFit="1" customWidth="1"/>
    <col min="23" max="23" width="5.625" hidden="1" customWidth="1"/>
    <col min="24" max="24" width="5.625" style="1" hidden="1" customWidth="1"/>
    <col min="25" max="28" width="5.625" hidden="1" customWidth="1"/>
    <col min="29" max="32" width="6.5" hidden="1" customWidth="1"/>
    <col min="33" max="45" width="4.625" hidden="1" customWidth="1"/>
    <col min="46" max="59" width="8.125" hidden="1" customWidth="1"/>
    <col min="60" max="61" width="4.625" customWidth="1"/>
    <col min="62" max="75" width="5.625" customWidth="1"/>
  </cols>
  <sheetData>
    <row r="1" spans="1:59" ht="34.5" customHeight="1" thickBot="1">
      <c r="A1" s="515" t="s">
        <v>93</v>
      </c>
      <c r="B1" s="516"/>
      <c r="C1" s="470">
        <f>'入力シート（実践前）'!C1:G1</f>
        <v>0</v>
      </c>
      <c r="D1" s="471"/>
      <c r="E1" s="471"/>
      <c r="F1" s="471"/>
      <c r="G1" s="471"/>
      <c r="H1" s="472" t="str">
        <f>'入力シート（実践前）'!H1</f>
        <v>選択してください</v>
      </c>
      <c r="I1" s="473"/>
      <c r="J1" s="222">
        <f>'入力シート（実践前）'!J1</f>
        <v>0</v>
      </c>
      <c r="K1" s="233" t="s">
        <v>38</v>
      </c>
      <c r="L1" s="222">
        <f>'入力シート（実践前）'!L1</f>
        <v>0</v>
      </c>
      <c r="M1" s="234" t="s">
        <v>39</v>
      </c>
      <c r="N1" s="235"/>
      <c r="O1" s="159"/>
      <c r="P1" s="233" t="s">
        <v>26</v>
      </c>
      <c r="Q1" s="159"/>
      <c r="R1" s="236" t="s">
        <v>37</v>
      </c>
      <c r="S1" s="237"/>
      <c r="T1" s="238"/>
      <c r="U1" s="238"/>
      <c r="V1" s="238"/>
      <c r="W1" s="7"/>
      <c r="X1" s="35"/>
    </row>
    <row r="2" spans="1:59" ht="20.25" customHeight="1">
      <c r="B2" s="240"/>
      <c r="C2" s="240"/>
      <c r="D2" s="240"/>
      <c r="E2" s="240"/>
      <c r="F2" s="240"/>
      <c r="G2" s="474" t="s">
        <v>35</v>
      </c>
      <c r="H2" s="475"/>
      <c r="I2" s="475"/>
      <c r="J2" s="475"/>
      <c r="K2" s="475"/>
      <c r="L2" s="476"/>
      <c r="M2" s="241"/>
      <c r="N2" s="242"/>
      <c r="O2" s="477" t="s">
        <v>11</v>
      </c>
      <c r="P2" s="478"/>
      <c r="Q2" s="478"/>
      <c r="R2" s="478"/>
      <c r="S2" s="478"/>
      <c r="T2" s="479"/>
      <c r="U2" s="243"/>
      <c r="V2" s="239"/>
    </row>
    <row r="3" spans="1:59" ht="20.25" customHeight="1" thickBot="1">
      <c r="B3" s="240"/>
      <c r="C3" s="240"/>
      <c r="D3" s="240"/>
      <c r="E3" s="240"/>
      <c r="F3" s="240"/>
      <c r="G3" s="244">
        <v>1</v>
      </c>
      <c r="H3" s="245">
        <v>2</v>
      </c>
      <c r="I3" s="245">
        <v>3</v>
      </c>
      <c r="J3" s="245">
        <v>4</v>
      </c>
      <c r="K3" s="245">
        <v>5</v>
      </c>
      <c r="L3" s="246">
        <v>6</v>
      </c>
      <c r="M3" s="241"/>
      <c r="N3" s="242"/>
      <c r="O3" s="247">
        <v>7</v>
      </c>
      <c r="P3" s="248">
        <v>8</v>
      </c>
      <c r="Q3" s="248">
        <v>9</v>
      </c>
      <c r="R3" s="248">
        <v>10</v>
      </c>
      <c r="S3" s="248">
        <v>11</v>
      </c>
      <c r="T3" s="249">
        <v>12</v>
      </c>
      <c r="U3" s="243"/>
      <c r="V3" s="239"/>
    </row>
    <row r="4" spans="1:59" ht="249.95" customHeight="1" thickBot="1">
      <c r="A4" s="20"/>
      <c r="B4" s="480" t="s">
        <v>36</v>
      </c>
      <c r="C4" s="480"/>
      <c r="D4" s="480"/>
      <c r="E4" s="480"/>
      <c r="F4" s="251"/>
      <c r="G4" s="481" t="s">
        <v>12</v>
      </c>
      <c r="H4" s="483" t="s">
        <v>81</v>
      </c>
      <c r="I4" s="483" t="s">
        <v>14</v>
      </c>
      <c r="J4" s="483" t="s">
        <v>82</v>
      </c>
      <c r="K4" s="483" t="s">
        <v>83</v>
      </c>
      <c r="L4" s="485" t="s">
        <v>17</v>
      </c>
      <c r="M4" s="252"/>
      <c r="N4" s="252"/>
      <c r="O4" s="481" t="s">
        <v>30</v>
      </c>
      <c r="P4" s="483" t="s">
        <v>84</v>
      </c>
      <c r="Q4" s="483" t="s">
        <v>31</v>
      </c>
      <c r="R4" s="483" t="s">
        <v>33</v>
      </c>
      <c r="S4" s="483" t="s">
        <v>32</v>
      </c>
      <c r="T4" s="485" t="s">
        <v>34</v>
      </c>
      <c r="U4" s="253"/>
      <c r="V4" s="253"/>
      <c r="W4" s="4"/>
      <c r="X4" s="4"/>
      <c r="Y4" s="4"/>
      <c r="AT4" s="181" t="e">
        <f>(AT5+AV5+AY5)/3</f>
        <v>#DIV/0!</v>
      </c>
      <c r="AU4" s="181" t="e">
        <f>(AU5+AW5+AX5)/3</f>
        <v>#DIV/0!</v>
      </c>
      <c r="AV4" s="180"/>
      <c r="AW4" s="180"/>
      <c r="AX4" s="180"/>
      <c r="AY4" s="180"/>
      <c r="AZ4" s="180"/>
      <c r="BA4" s="181" t="e">
        <f>(BA5+BB5+BE5+BF5)/4</f>
        <v>#DIV/0!</v>
      </c>
      <c r="BB4" s="181" t="e">
        <f>(BC5+BD5)/2</f>
        <v>#DIV/0!</v>
      </c>
      <c r="BC4" s="180"/>
      <c r="BD4" s="180"/>
      <c r="BE4" s="180"/>
      <c r="BF4" s="180"/>
    </row>
    <row r="5" spans="1:59" ht="15.95" customHeight="1" thickBot="1">
      <c r="B5" s="254" t="s">
        <v>1</v>
      </c>
      <c r="C5" s="255" t="s">
        <v>24</v>
      </c>
      <c r="D5" s="256"/>
      <c r="E5" s="257" t="s">
        <v>25</v>
      </c>
      <c r="F5" s="258"/>
      <c r="G5" s="482"/>
      <c r="H5" s="484"/>
      <c r="I5" s="484"/>
      <c r="J5" s="484"/>
      <c r="K5" s="484"/>
      <c r="L5" s="486"/>
      <c r="M5" s="259" t="s">
        <v>0</v>
      </c>
      <c r="N5" s="260"/>
      <c r="O5" s="482"/>
      <c r="P5" s="484"/>
      <c r="Q5" s="484"/>
      <c r="R5" s="484"/>
      <c r="S5" s="484"/>
      <c r="T5" s="486"/>
      <c r="U5" s="259" t="s">
        <v>0</v>
      </c>
      <c r="V5" s="239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T5" s="17" t="e">
        <f t="shared" ref="AT5:AY5" si="0">AVERAGE(AT6:AT27)</f>
        <v>#DIV/0!</v>
      </c>
      <c r="AU5" s="17" t="e">
        <f t="shared" si="0"/>
        <v>#DIV/0!</v>
      </c>
      <c r="AV5" s="17" t="e">
        <f t="shared" si="0"/>
        <v>#DIV/0!</v>
      </c>
      <c r="AW5" s="17" t="e">
        <f t="shared" si="0"/>
        <v>#DIV/0!</v>
      </c>
      <c r="AX5" s="17" t="e">
        <f t="shared" si="0"/>
        <v>#DIV/0!</v>
      </c>
      <c r="AY5" s="17" t="e">
        <f t="shared" si="0"/>
        <v>#DIV/0!</v>
      </c>
      <c r="AZ5" s="17" t="e">
        <f>AVERAGE(AT5:AY5)</f>
        <v>#DIV/0!</v>
      </c>
      <c r="BA5" s="17" t="e">
        <f t="shared" ref="BA5:BF5" si="1">AVERAGE(BA6:BA27)</f>
        <v>#DIV/0!</v>
      </c>
      <c r="BB5" s="17" t="e">
        <f>AVERAGE(BB6:BB27)</f>
        <v>#DIV/0!</v>
      </c>
      <c r="BC5" s="17" t="e">
        <f t="shared" si="1"/>
        <v>#DIV/0!</v>
      </c>
      <c r="BD5" s="17" t="e">
        <f t="shared" si="1"/>
        <v>#DIV/0!</v>
      </c>
      <c r="BE5" s="17" t="e">
        <f t="shared" si="1"/>
        <v>#DIV/0!</v>
      </c>
      <c r="BF5" s="17" t="e">
        <f t="shared" si="1"/>
        <v>#DIV/0!</v>
      </c>
      <c r="BG5" s="17" t="e">
        <f>AVERAGE(BA5:BF5)</f>
        <v>#DIV/0!</v>
      </c>
    </row>
    <row r="6" spans="1:59" ht="15.95" customHeight="1">
      <c r="B6" s="261">
        <v>1</v>
      </c>
      <c r="C6" s="213" t="str">
        <f>IF('入力シート（実践前）'!C6="","",'入力シート（実践前）'!C6)</f>
        <v/>
      </c>
      <c r="D6" s="214" t="e">
        <f>IF('入力シート（実践前）'!D6="","",'入力シート（実践前）'!D6)</f>
        <v>#VALUE!</v>
      </c>
      <c r="E6" s="262" t="str">
        <f>IF('入力シート（実践前）'!E6="","",'入力シート（実践前）'!E6)</f>
        <v/>
      </c>
      <c r="F6" s="263"/>
      <c r="G6" s="147"/>
      <c r="H6" s="148"/>
      <c r="I6" s="148"/>
      <c r="J6" s="148"/>
      <c r="K6" s="148"/>
      <c r="L6" s="148"/>
      <c r="M6" s="264" t="str">
        <f>IF(OR(G6="",H6="",I6="",J6="",K6="",L6=""),"",SUM(G6:L6))</f>
        <v/>
      </c>
      <c r="N6" s="265" t="str">
        <f>IF(M6="","",COUNT(M$6:M6))</f>
        <v/>
      </c>
      <c r="O6" s="147"/>
      <c r="P6" s="148"/>
      <c r="Q6" s="148"/>
      <c r="R6" s="148"/>
      <c r="S6" s="148"/>
      <c r="T6" s="148"/>
      <c r="U6" s="266" t="str">
        <f>IF(OR(O6="",P6="",Q6="",R6="",S6="",T6=""),"",SUM(O6:T6))</f>
        <v/>
      </c>
      <c r="V6" s="267" t="str">
        <f>IF(U6="","",COUNT(U$6:U6))</f>
        <v/>
      </c>
      <c r="W6" s="80">
        <v>1</v>
      </c>
      <c r="X6" s="81">
        <f>(G6+I6+L6)/3</f>
        <v>0</v>
      </c>
      <c r="Y6" s="81">
        <f>(H6+J6+K6)/3</f>
        <v>0</v>
      </c>
      <c r="Z6" s="81">
        <f>(O6+P6+S6+T6)/4</f>
        <v>0</v>
      </c>
      <c r="AA6" s="82">
        <f>(Q6+R6)/2</f>
        <v>0</v>
      </c>
      <c r="AB6" s="87"/>
      <c r="AC6" s="74"/>
      <c r="AD6" s="73" t="str">
        <f t="shared" ref="AD6:AD27" si="2">IF(COUNTIF(D:D,"&lt;101")&lt;ROW(A1),"",ROW(A1))</f>
        <v/>
      </c>
      <c r="AE6" s="68" t="str">
        <f>IF(AD6="","",INDEX(E:E,MATCH(AD6,D:D,0)))</f>
        <v/>
      </c>
      <c r="AF6" s="100" t="str">
        <f>IF(AD6="","",INDEX(G:G,MATCH(AD6,D:D,0)))</f>
        <v/>
      </c>
      <c r="AG6" s="73" t="str">
        <f t="shared" ref="AG6:AG27" si="3">IF(AD6="","",INDEX(H:H,MATCH(AD6,D:D,0)))</f>
        <v/>
      </c>
      <c r="AH6" s="73" t="str">
        <f t="shared" ref="AH6:AH27" si="4">IF(AD6="","",INDEX(I:I,MATCH(AD6,D:D,0)))</f>
        <v/>
      </c>
      <c r="AI6" s="73" t="str">
        <f t="shared" ref="AI6:AI27" si="5">IF(AD6="","",INDEX(J:J,MATCH(AD6,D:D,0)))</f>
        <v/>
      </c>
      <c r="AJ6" s="73" t="str">
        <f t="shared" ref="AJ6:AJ27" si="6">IF(AD6="","",INDEX(K:K,MATCH(AD6,D:D,0)))</f>
        <v/>
      </c>
      <c r="AK6" s="73" t="str">
        <f>IF(AD6="","",INDEX(L:L,MATCH(AD6,D:D,0)))</f>
        <v/>
      </c>
      <c r="AL6" s="123" t="str">
        <f>IF(AD6="","",INDEX(M:M,MATCH(AD6,D:D,0)))</f>
        <v/>
      </c>
      <c r="AM6" s="67" t="str">
        <f t="shared" ref="AM6:AM27" si="7">IF(AD6="","",INDEX(O:O,MATCH(AD6,D:D,0)))</f>
        <v/>
      </c>
      <c r="AN6" s="73" t="str">
        <f t="shared" ref="AN6:AN27" si="8">IF(AD6="","",INDEX(P:P,MATCH(AD6,D:D,0)))</f>
        <v/>
      </c>
      <c r="AO6" s="73" t="str">
        <f t="shared" ref="AO6:AO27" si="9">IF(AD6="","",INDEX(Q:Q,MATCH(AD6,D:D,0)))</f>
        <v/>
      </c>
      <c r="AP6" s="73" t="str">
        <f t="shared" ref="AP6:AP27" si="10">IF(AD6="","",INDEX(R:R,MATCH(AD6,D:D,0)))</f>
        <v/>
      </c>
      <c r="AQ6" s="73" t="str">
        <f t="shared" ref="AQ6:AQ27" si="11">IF(AD6="","",INDEX(S:S,MATCH(AD6,D:D,0)))</f>
        <v/>
      </c>
      <c r="AR6" s="73" t="str">
        <f t="shared" ref="AR6:AR27" si="12">IF(AD6="","",INDEX(T:T,MATCH(AD6,D:D,0)))</f>
        <v/>
      </c>
      <c r="AS6" s="102" t="str">
        <f>IF(AD6="","",INDEX(U:U,MATCH(AD6,D:D,0)))</f>
        <v/>
      </c>
      <c r="AT6" s="87" t="str">
        <f>IF(AF6=0,"",AF6)</f>
        <v/>
      </c>
      <c r="AU6" s="3" t="str">
        <f t="shared" ref="AU6:AZ21" si="13">IF(AG6=0,"",AG6)</f>
        <v/>
      </c>
      <c r="AV6" s="3" t="str">
        <f t="shared" si="13"/>
        <v/>
      </c>
      <c r="AW6" s="3" t="str">
        <f t="shared" si="13"/>
        <v/>
      </c>
      <c r="AX6" s="3" t="str">
        <f t="shared" si="13"/>
        <v/>
      </c>
      <c r="AY6" s="3" t="str">
        <f t="shared" si="13"/>
        <v/>
      </c>
      <c r="AZ6" s="102" t="str">
        <f>IF(AL6=0,"",AL6)</f>
        <v/>
      </c>
      <c r="BA6" s="3" t="str">
        <f t="shared" ref="BA6:BG21" si="14">IF(AM6=0,"",AM6)</f>
        <v/>
      </c>
      <c r="BB6" s="3" t="str">
        <f t="shared" si="14"/>
        <v/>
      </c>
      <c r="BC6" s="3" t="str">
        <f t="shared" si="14"/>
        <v/>
      </c>
      <c r="BD6" s="3" t="str">
        <f t="shared" si="14"/>
        <v/>
      </c>
      <c r="BE6" s="3" t="str">
        <f t="shared" si="14"/>
        <v/>
      </c>
      <c r="BF6" s="3" t="str">
        <f t="shared" si="14"/>
        <v/>
      </c>
      <c r="BG6" s="102" t="str">
        <f t="shared" si="14"/>
        <v/>
      </c>
    </row>
    <row r="7" spans="1:59" ht="15.95" customHeight="1">
      <c r="B7" s="268">
        <v>2</v>
      </c>
      <c r="C7" s="215" t="str">
        <f>IF('入力シート（実践前）'!C7="","",'入力シート（実践前）'!C7)</f>
        <v/>
      </c>
      <c r="D7" s="216" t="e">
        <f>IF(C7="","",COUNTIF(C$6:C7,C7))+IF(C7=2,100)</f>
        <v>#VALUE!</v>
      </c>
      <c r="E7" s="269" t="str">
        <f>IF('入力シート（実践前）'!E7="","",'入力シート（実践前）'!E7)</f>
        <v/>
      </c>
      <c r="F7" s="270"/>
      <c r="G7" s="149"/>
      <c r="H7" s="150"/>
      <c r="I7" s="150"/>
      <c r="J7" s="150"/>
      <c r="K7" s="150"/>
      <c r="L7" s="150"/>
      <c r="M7" s="271" t="str">
        <f t="shared" ref="M7:M49" si="15">IF(OR(G7="",H7="",I7="",J7="",K7="",L7=""),"",SUM(G7:L7))</f>
        <v/>
      </c>
      <c r="N7" s="265" t="str">
        <f>IF(M7="","",COUNT(M$6:M7))</f>
        <v/>
      </c>
      <c r="O7" s="149"/>
      <c r="P7" s="150"/>
      <c r="Q7" s="150"/>
      <c r="R7" s="150"/>
      <c r="S7" s="150"/>
      <c r="T7" s="150"/>
      <c r="U7" s="272" t="str">
        <f t="shared" ref="U7:U49" si="16">IF(OR(O7="",P7="",Q7="",R7="",S7="",T7=""),"",SUM(O7:T7))</f>
        <v/>
      </c>
      <c r="V7" s="267" t="str">
        <f>IF(U7="","",COUNT(U$6:U7))</f>
        <v/>
      </c>
      <c r="W7" s="83">
        <v>2</v>
      </c>
      <c r="X7" s="98">
        <f t="shared" ref="X7:X49" si="17">(G7+I7+L7)/3</f>
        <v>0</v>
      </c>
      <c r="Y7" s="98">
        <f t="shared" ref="Y7:Y49" si="18">(H7+J7+K7)/3</f>
        <v>0</v>
      </c>
      <c r="Z7" s="98">
        <f t="shared" ref="Z7:Z49" si="19">(O7+P7+S7+T7)/4</f>
        <v>0</v>
      </c>
      <c r="AA7" s="85">
        <f t="shared" ref="AA7:AA49" si="20">(Q7+R7)/2</f>
        <v>0</v>
      </c>
      <c r="AB7" s="88"/>
      <c r="AC7" s="75"/>
      <c r="AD7" s="189" t="str">
        <f t="shared" si="2"/>
        <v/>
      </c>
      <c r="AE7" s="70" t="str">
        <f t="shared" ref="AE7:AE27" si="21">IF(AD7="","",INDEX(E:E,MATCH(AD7,D:D,0)))</f>
        <v/>
      </c>
      <c r="AF7" s="69" t="str">
        <f t="shared" ref="AF7:AF27" si="22">IF(AD7="","",INDEX(G:G,MATCH(AD7,D:D,0)))</f>
        <v/>
      </c>
      <c r="AG7" s="189" t="str">
        <f t="shared" si="3"/>
        <v/>
      </c>
      <c r="AH7" s="189" t="str">
        <f t="shared" si="4"/>
        <v/>
      </c>
      <c r="AI7" s="189" t="str">
        <f t="shared" si="5"/>
        <v/>
      </c>
      <c r="AJ7" s="189" t="str">
        <f t="shared" si="6"/>
        <v/>
      </c>
      <c r="AK7" s="189" t="str">
        <f t="shared" ref="AK7:AK27" si="23">IF(AD7="","",INDEX(L:L,MATCH(AD7,D:D,0)))</f>
        <v/>
      </c>
      <c r="AL7" s="124" t="str">
        <f>IF(AD7="","",INDEX(M:M,MATCH(AD7,D:D,0)))</f>
        <v/>
      </c>
      <c r="AM7" s="69" t="str">
        <f t="shared" si="7"/>
        <v/>
      </c>
      <c r="AN7" s="189" t="str">
        <f t="shared" si="8"/>
        <v/>
      </c>
      <c r="AO7" s="189" t="str">
        <f t="shared" si="9"/>
        <v/>
      </c>
      <c r="AP7" s="189" t="str">
        <f t="shared" si="10"/>
        <v/>
      </c>
      <c r="AQ7" s="189" t="str">
        <f t="shared" si="11"/>
        <v/>
      </c>
      <c r="AR7" s="189" t="str">
        <f t="shared" si="12"/>
        <v/>
      </c>
      <c r="AS7" s="126" t="str">
        <f t="shared" ref="AS7:AS27" si="24">IF(AD7="","",INDEX(U:U,MATCH(AD7,D:D,0)))</f>
        <v/>
      </c>
      <c r="AT7" s="88" t="str">
        <f t="shared" ref="AT7:BG39" si="25">IF(AF7=0,"",AF7)</f>
        <v/>
      </c>
      <c r="AU7" s="7" t="str">
        <f t="shared" si="13"/>
        <v/>
      </c>
      <c r="AV7" s="7" t="str">
        <f t="shared" si="13"/>
        <v/>
      </c>
      <c r="AW7" s="7" t="str">
        <f t="shared" si="13"/>
        <v/>
      </c>
      <c r="AX7" s="7" t="str">
        <f t="shared" si="13"/>
        <v/>
      </c>
      <c r="AY7" s="7" t="str">
        <f t="shared" si="13"/>
        <v/>
      </c>
      <c r="AZ7" s="126" t="str">
        <f t="shared" si="13"/>
        <v/>
      </c>
      <c r="BA7" s="7" t="str">
        <f t="shared" si="14"/>
        <v/>
      </c>
      <c r="BB7" s="7" t="str">
        <f t="shared" si="14"/>
        <v/>
      </c>
      <c r="BC7" s="7" t="str">
        <f t="shared" si="14"/>
        <v/>
      </c>
      <c r="BD7" s="7" t="str">
        <f t="shared" si="14"/>
        <v/>
      </c>
      <c r="BE7" s="7" t="str">
        <f t="shared" si="14"/>
        <v/>
      </c>
      <c r="BF7" s="7" t="str">
        <f t="shared" si="14"/>
        <v/>
      </c>
      <c r="BG7" s="126" t="str">
        <f t="shared" si="14"/>
        <v/>
      </c>
    </row>
    <row r="8" spans="1:59" ht="15.95" customHeight="1">
      <c r="B8" s="268">
        <v>3</v>
      </c>
      <c r="C8" s="215" t="str">
        <f>IF('入力シート（実践前）'!C8="","",'入力シート（実践前）'!C8)</f>
        <v/>
      </c>
      <c r="D8" s="216" t="e">
        <f>IF(C8="","",COUNTIF(C$6:C8,C8))+IF(C8=2,100)</f>
        <v>#VALUE!</v>
      </c>
      <c r="E8" s="269" t="str">
        <f>IF('入力シート（実践前）'!E8="","",'入力シート（実践前）'!E8)</f>
        <v/>
      </c>
      <c r="F8" s="270"/>
      <c r="G8" s="149"/>
      <c r="H8" s="150"/>
      <c r="I8" s="150"/>
      <c r="J8" s="150"/>
      <c r="K8" s="150"/>
      <c r="L8" s="150"/>
      <c r="M8" s="271" t="str">
        <f>IF(OR(G8="",H8="",I8="",J8="",K8="",L8=""),"",SUM(G8:L8))</f>
        <v/>
      </c>
      <c r="N8" s="265" t="str">
        <f>IF(M8="","",COUNT(M$6:M8))</f>
        <v/>
      </c>
      <c r="O8" s="149"/>
      <c r="P8" s="150"/>
      <c r="Q8" s="150"/>
      <c r="R8" s="150"/>
      <c r="S8" s="150"/>
      <c r="T8" s="150"/>
      <c r="U8" s="272" t="str">
        <f t="shared" si="16"/>
        <v/>
      </c>
      <c r="V8" s="267" t="str">
        <f>IF(U8="","",COUNT(U$6:U8))</f>
        <v/>
      </c>
      <c r="W8" s="83">
        <v>3</v>
      </c>
      <c r="X8" s="98">
        <f t="shared" si="17"/>
        <v>0</v>
      </c>
      <c r="Y8" s="98">
        <f t="shared" si="18"/>
        <v>0</v>
      </c>
      <c r="Z8" s="98">
        <f t="shared" si="19"/>
        <v>0</v>
      </c>
      <c r="AA8" s="85">
        <f t="shared" si="20"/>
        <v>0</v>
      </c>
      <c r="AB8" s="88"/>
      <c r="AC8" s="75"/>
      <c r="AD8" s="189" t="str">
        <f t="shared" si="2"/>
        <v/>
      </c>
      <c r="AE8" s="70" t="str">
        <f t="shared" si="21"/>
        <v/>
      </c>
      <c r="AF8" s="69" t="str">
        <f t="shared" si="22"/>
        <v/>
      </c>
      <c r="AG8" s="189" t="str">
        <f t="shared" si="3"/>
        <v/>
      </c>
      <c r="AH8" s="189" t="str">
        <f t="shared" si="4"/>
        <v/>
      </c>
      <c r="AI8" s="189" t="str">
        <f t="shared" si="5"/>
        <v/>
      </c>
      <c r="AJ8" s="189" t="str">
        <f t="shared" si="6"/>
        <v/>
      </c>
      <c r="AK8" s="189" t="str">
        <f t="shared" si="23"/>
        <v/>
      </c>
      <c r="AL8" s="124" t="str">
        <f t="shared" ref="AL8:AL27" si="26">IF(AD8="","",INDEX(M:M,MATCH(AD8,D:D,0)))</f>
        <v/>
      </c>
      <c r="AM8" s="69" t="str">
        <f t="shared" si="7"/>
        <v/>
      </c>
      <c r="AN8" s="189" t="str">
        <f t="shared" si="8"/>
        <v/>
      </c>
      <c r="AO8" s="189" t="str">
        <f t="shared" si="9"/>
        <v/>
      </c>
      <c r="AP8" s="189" t="str">
        <f t="shared" si="10"/>
        <v/>
      </c>
      <c r="AQ8" s="189" t="str">
        <f t="shared" si="11"/>
        <v/>
      </c>
      <c r="AR8" s="189" t="str">
        <f t="shared" si="12"/>
        <v/>
      </c>
      <c r="AS8" s="126" t="str">
        <f t="shared" si="24"/>
        <v/>
      </c>
      <c r="AT8" s="88" t="str">
        <f t="shared" si="25"/>
        <v/>
      </c>
      <c r="AU8" s="7" t="str">
        <f t="shared" si="13"/>
        <v/>
      </c>
      <c r="AV8" s="7" t="str">
        <f t="shared" si="13"/>
        <v/>
      </c>
      <c r="AW8" s="7" t="str">
        <f t="shared" si="13"/>
        <v/>
      </c>
      <c r="AX8" s="7" t="str">
        <f t="shared" si="13"/>
        <v/>
      </c>
      <c r="AY8" s="7" t="str">
        <f t="shared" si="13"/>
        <v/>
      </c>
      <c r="AZ8" s="126" t="str">
        <f t="shared" si="13"/>
        <v/>
      </c>
      <c r="BA8" s="7" t="str">
        <f t="shared" si="14"/>
        <v/>
      </c>
      <c r="BB8" s="7" t="str">
        <f t="shared" si="14"/>
        <v/>
      </c>
      <c r="BC8" s="7" t="str">
        <f t="shared" si="14"/>
        <v/>
      </c>
      <c r="BD8" s="7" t="str">
        <f t="shared" si="14"/>
        <v/>
      </c>
      <c r="BE8" s="7" t="str">
        <f t="shared" si="14"/>
        <v/>
      </c>
      <c r="BF8" s="7" t="str">
        <f t="shared" si="14"/>
        <v/>
      </c>
      <c r="BG8" s="126" t="str">
        <f t="shared" si="14"/>
        <v/>
      </c>
    </row>
    <row r="9" spans="1:59" ht="15.95" customHeight="1">
      <c r="B9" s="268">
        <v>4</v>
      </c>
      <c r="C9" s="215" t="str">
        <f>IF('入力シート（実践前）'!C9="","",'入力シート（実践前）'!C9)</f>
        <v/>
      </c>
      <c r="D9" s="216" t="e">
        <f>IF(C9="","",COUNTIF(C$6:C9,C9))+IF(C9=2,100)</f>
        <v>#VALUE!</v>
      </c>
      <c r="E9" s="269" t="str">
        <f>IF('入力シート（実践前）'!E9="","",'入力シート（実践前）'!E9)</f>
        <v/>
      </c>
      <c r="F9" s="270"/>
      <c r="G9" s="149"/>
      <c r="H9" s="150"/>
      <c r="I9" s="150"/>
      <c r="J9" s="150"/>
      <c r="K9" s="150"/>
      <c r="L9" s="150"/>
      <c r="M9" s="271" t="str">
        <f t="shared" si="15"/>
        <v/>
      </c>
      <c r="N9" s="265" t="str">
        <f>IF(M9="","",COUNT(M$6:M9))</f>
        <v/>
      </c>
      <c r="O9" s="149"/>
      <c r="P9" s="150"/>
      <c r="Q9" s="150"/>
      <c r="R9" s="150"/>
      <c r="S9" s="150"/>
      <c r="T9" s="150"/>
      <c r="U9" s="272" t="str">
        <f t="shared" si="16"/>
        <v/>
      </c>
      <c r="V9" s="267" t="str">
        <f>IF(U9="","",COUNT(U$6:U9))</f>
        <v/>
      </c>
      <c r="W9" s="83">
        <v>4</v>
      </c>
      <c r="X9" s="98">
        <f t="shared" si="17"/>
        <v>0</v>
      </c>
      <c r="Y9" s="98">
        <f t="shared" si="18"/>
        <v>0</v>
      </c>
      <c r="Z9" s="98">
        <f t="shared" si="19"/>
        <v>0</v>
      </c>
      <c r="AA9" s="85">
        <f t="shared" si="20"/>
        <v>0</v>
      </c>
      <c r="AB9" s="88"/>
      <c r="AC9" s="75"/>
      <c r="AD9" s="189" t="str">
        <f t="shared" si="2"/>
        <v/>
      </c>
      <c r="AE9" s="70" t="str">
        <f t="shared" si="21"/>
        <v/>
      </c>
      <c r="AF9" s="69" t="str">
        <f t="shared" si="22"/>
        <v/>
      </c>
      <c r="AG9" s="189" t="str">
        <f t="shared" si="3"/>
        <v/>
      </c>
      <c r="AH9" s="189" t="str">
        <f t="shared" si="4"/>
        <v/>
      </c>
      <c r="AI9" s="189" t="str">
        <f t="shared" si="5"/>
        <v/>
      </c>
      <c r="AJ9" s="189" t="str">
        <f t="shared" si="6"/>
        <v/>
      </c>
      <c r="AK9" s="189" t="str">
        <f t="shared" si="23"/>
        <v/>
      </c>
      <c r="AL9" s="124" t="str">
        <f t="shared" si="26"/>
        <v/>
      </c>
      <c r="AM9" s="69" t="str">
        <f t="shared" si="7"/>
        <v/>
      </c>
      <c r="AN9" s="189" t="str">
        <f t="shared" si="8"/>
        <v/>
      </c>
      <c r="AO9" s="189" t="str">
        <f t="shared" si="9"/>
        <v/>
      </c>
      <c r="AP9" s="189" t="str">
        <f t="shared" si="10"/>
        <v/>
      </c>
      <c r="AQ9" s="189" t="str">
        <f t="shared" si="11"/>
        <v/>
      </c>
      <c r="AR9" s="189" t="str">
        <f t="shared" si="12"/>
        <v/>
      </c>
      <c r="AS9" s="126" t="str">
        <f t="shared" si="24"/>
        <v/>
      </c>
      <c r="AT9" s="88" t="str">
        <f t="shared" si="25"/>
        <v/>
      </c>
      <c r="AU9" s="7" t="str">
        <f t="shared" si="13"/>
        <v/>
      </c>
      <c r="AV9" s="7" t="str">
        <f t="shared" si="13"/>
        <v/>
      </c>
      <c r="AW9" s="7" t="str">
        <f t="shared" si="13"/>
        <v/>
      </c>
      <c r="AX9" s="7" t="str">
        <f t="shared" si="13"/>
        <v/>
      </c>
      <c r="AY9" s="7" t="str">
        <f t="shared" si="13"/>
        <v/>
      </c>
      <c r="AZ9" s="126" t="str">
        <f t="shared" si="13"/>
        <v/>
      </c>
      <c r="BA9" s="7" t="str">
        <f t="shared" si="14"/>
        <v/>
      </c>
      <c r="BB9" s="7" t="str">
        <f t="shared" si="14"/>
        <v/>
      </c>
      <c r="BC9" s="7" t="str">
        <f t="shared" si="14"/>
        <v/>
      </c>
      <c r="BD9" s="7" t="str">
        <f t="shared" si="14"/>
        <v/>
      </c>
      <c r="BE9" s="7" t="str">
        <f t="shared" si="14"/>
        <v/>
      </c>
      <c r="BF9" s="7" t="str">
        <f t="shared" si="14"/>
        <v/>
      </c>
      <c r="BG9" s="126" t="str">
        <f t="shared" si="14"/>
        <v/>
      </c>
    </row>
    <row r="10" spans="1:59" ht="15.95" customHeight="1" thickBot="1">
      <c r="B10" s="273">
        <v>5</v>
      </c>
      <c r="C10" s="217" t="str">
        <f>IF('入力シート（実践前）'!C10="","",'入力シート（実践前）'!C10)</f>
        <v/>
      </c>
      <c r="D10" s="218" t="e">
        <f>IF(C10="","",COUNTIF(C$6:C10,C10))+IF(C10=2,100)</f>
        <v>#VALUE!</v>
      </c>
      <c r="E10" s="274" t="str">
        <f>IF('入力シート（実践前）'!E10="","",'入力シート（実践前）'!E10)</f>
        <v/>
      </c>
      <c r="F10" s="275"/>
      <c r="G10" s="151"/>
      <c r="H10" s="152"/>
      <c r="I10" s="152"/>
      <c r="J10" s="152"/>
      <c r="K10" s="152"/>
      <c r="L10" s="152"/>
      <c r="M10" s="276" t="str">
        <f t="shared" si="15"/>
        <v/>
      </c>
      <c r="N10" s="265" t="str">
        <f>IF(M10="","",COUNT(M$6:M10))</f>
        <v/>
      </c>
      <c r="O10" s="151"/>
      <c r="P10" s="152"/>
      <c r="Q10" s="152"/>
      <c r="R10" s="152"/>
      <c r="S10" s="152"/>
      <c r="T10" s="152"/>
      <c r="U10" s="277" t="str">
        <f t="shared" si="16"/>
        <v/>
      </c>
      <c r="V10" s="267" t="str">
        <f>IF(U10="","",COUNT(U$6:U10))</f>
        <v/>
      </c>
      <c r="W10" s="83">
        <v>5</v>
      </c>
      <c r="X10" s="98">
        <f t="shared" si="17"/>
        <v>0</v>
      </c>
      <c r="Y10" s="98">
        <f t="shared" si="18"/>
        <v>0</v>
      </c>
      <c r="Z10" s="98">
        <f t="shared" si="19"/>
        <v>0</v>
      </c>
      <c r="AA10" s="85">
        <f t="shared" si="20"/>
        <v>0</v>
      </c>
      <c r="AB10" s="88"/>
      <c r="AC10" s="75"/>
      <c r="AD10" s="189" t="str">
        <f t="shared" si="2"/>
        <v/>
      </c>
      <c r="AE10" s="70" t="str">
        <f t="shared" si="21"/>
        <v/>
      </c>
      <c r="AF10" s="69" t="str">
        <f t="shared" si="22"/>
        <v/>
      </c>
      <c r="AG10" s="189" t="str">
        <f t="shared" si="3"/>
        <v/>
      </c>
      <c r="AH10" s="189" t="str">
        <f t="shared" si="4"/>
        <v/>
      </c>
      <c r="AI10" s="189" t="str">
        <f t="shared" si="5"/>
        <v/>
      </c>
      <c r="AJ10" s="189" t="str">
        <f t="shared" si="6"/>
        <v/>
      </c>
      <c r="AK10" s="189" t="str">
        <f t="shared" si="23"/>
        <v/>
      </c>
      <c r="AL10" s="124" t="str">
        <f t="shared" si="26"/>
        <v/>
      </c>
      <c r="AM10" s="69" t="str">
        <f t="shared" si="7"/>
        <v/>
      </c>
      <c r="AN10" s="189" t="str">
        <f t="shared" si="8"/>
        <v/>
      </c>
      <c r="AO10" s="189" t="str">
        <f t="shared" si="9"/>
        <v/>
      </c>
      <c r="AP10" s="189" t="str">
        <f t="shared" si="10"/>
        <v/>
      </c>
      <c r="AQ10" s="189" t="str">
        <f t="shared" si="11"/>
        <v/>
      </c>
      <c r="AR10" s="189" t="str">
        <f t="shared" si="12"/>
        <v/>
      </c>
      <c r="AS10" s="126" t="str">
        <f t="shared" si="24"/>
        <v/>
      </c>
      <c r="AT10" s="88" t="str">
        <f t="shared" si="25"/>
        <v/>
      </c>
      <c r="AU10" s="7" t="str">
        <f t="shared" si="13"/>
        <v/>
      </c>
      <c r="AV10" s="7" t="str">
        <f t="shared" si="13"/>
        <v/>
      </c>
      <c r="AW10" s="7" t="str">
        <f t="shared" si="13"/>
        <v/>
      </c>
      <c r="AX10" s="7" t="str">
        <f t="shared" si="13"/>
        <v/>
      </c>
      <c r="AY10" s="7" t="str">
        <f t="shared" si="13"/>
        <v/>
      </c>
      <c r="AZ10" s="126" t="str">
        <f t="shared" si="13"/>
        <v/>
      </c>
      <c r="BA10" s="7" t="str">
        <f t="shared" si="14"/>
        <v/>
      </c>
      <c r="BB10" s="7" t="str">
        <f t="shared" si="14"/>
        <v/>
      </c>
      <c r="BC10" s="7" t="str">
        <f t="shared" si="14"/>
        <v/>
      </c>
      <c r="BD10" s="7" t="str">
        <f t="shared" si="14"/>
        <v/>
      </c>
      <c r="BE10" s="7" t="str">
        <f t="shared" si="14"/>
        <v/>
      </c>
      <c r="BF10" s="7" t="str">
        <f t="shared" si="14"/>
        <v/>
      </c>
      <c r="BG10" s="126" t="str">
        <f t="shared" si="14"/>
        <v/>
      </c>
    </row>
    <row r="11" spans="1:59" ht="15.95" customHeight="1">
      <c r="B11" s="261">
        <v>6</v>
      </c>
      <c r="C11" s="213" t="str">
        <f>IF('入力シート（実践前）'!C11="","",'入力シート（実践前）'!C11)</f>
        <v/>
      </c>
      <c r="D11" s="219" t="e">
        <f>IF(C11="","",COUNTIF(C$6:C11,C11))+IF(C11=2,100)</f>
        <v>#VALUE!</v>
      </c>
      <c r="E11" s="262" t="str">
        <f>IF('入力シート（実践前）'!E11="","",'入力シート（実践前）'!E11)</f>
        <v/>
      </c>
      <c r="F11" s="263"/>
      <c r="G11" s="147"/>
      <c r="H11" s="148"/>
      <c r="I11" s="148"/>
      <c r="J11" s="148"/>
      <c r="K11" s="148"/>
      <c r="L11" s="148"/>
      <c r="M11" s="264" t="str">
        <f t="shared" si="15"/>
        <v/>
      </c>
      <c r="N11" s="265" t="str">
        <f>IF(M11="","",COUNT(M$6:M11))</f>
        <v/>
      </c>
      <c r="O11" s="147"/>
      <c r="P11" s="148"/>
      <c r="Q11" s="148"/>
      <c r="R11" s="148"/>
      <c r="S11" s="148"/>
      <c r="T11" s="148"/>
      <c r="U11" s="266" t="str">
        <f t="shared" si="16"/>
        <v/>
      </c>
      <c r="V11" s="267" t="str">
        <f>IF(U11="","",COUNT(U$6:U11))</f>
        <v/>
      </c>
      <c r="W11" s="83">
        <v>6</v>
      </c>
      <c r="X11" s="98">
        <f t="shared" si="17"/>
        <v>0</v>
      </c>
      <c r="Y11" s="98">
        <f t="shared" si="18"/>
        <v>0</v>
      </c>
      <c r="Z11" s="98">
        <f t="shared" si="19"/>
        <v>0</v>
      </c>
      <c r="AA11" s="85">
        <f t="shared" si="20"/>
        <v>0</v>
      </c>
      <c r="AB11" s="88"/>
      <c r="AC11" s="75"/>
      <c r="AD11" s="189" t="str">
        <f t="shared" si="2"/>
        <v/>
      </c>
      <c r="AE11" s="71" t="str">
        <f t="shared" si="21"/>
        <v/>
      </c>
      <c r="AF11" s="69" t="str">
        <f t="shared" si="22"/>
        <v/>
      </c>
      <c r="AG11" s="189" t="str">
        <f t="shared" si="3"/>
        <v/>
      </c>
      <c r="AH11" s="189" t="str">
        <f t="shared" si="4"/>
        <v/>
      </c>
      <c r="AI11" s="189" t="str">
        <f t="shared" si="5"/>
        <v/>
      </c>
      <c r="AJ11" s="189" t="str">
        <f t="shared" si="6"/>
        <v/>
      </c>
      <c r="AK11" s="189" t="str">
        <f t="shared" si="23"/>
        <v/>
      </c>
      <c r="AL11" s="124" t="str">
        <f t="shared" si="26"/>
        <v/>
      </c>
      <c r="AM11" s="69" t="str">
        <f t="shared" si="7"/>
        <v/>
      </c>
      <c r="AN11" s="189" t="str">
        <f t="shared" si="8"/>
        <v/>
      </c>
      <c r="AO11" s="189" t="str">
        <f t="shared" si="9"/>
        <v/>
      </c>
      <c r="AP11" s="189" t="str">
        <f t="shared" si="10"/>
        <v/>
      </c>
      <c r="AQ11" s="189" t="str">
        <f t="shared" si="11"/>
        <v/>
      </c>
      <c r="AR11" s="189" t="str">
        <f t="shared" si="12"/>
        <v/>
      </c>
      <c r="AS11" s="126" t="str">
        <f t="shared" si="24"/>
        <v/>
      </c>
      <c r="AT11" s="88" t="str">
        <f t="shared" si="25"/>
        <v/>
      </c>
      <c r="AU11" s="7" t="str">
        <f t="shared" si="13"/>
        <v/>
      </c>
      <c r="AV11" s="7" t="str">
        <f t="shared" si="13"/>
        <v/>
      </c>
      <c r="AW11" s="7" t="str">
        <f t="shared" si="13"/>
        <v/>
      </c>
      <c r="AX11" s="7" t="str">
        <f t="shared" si="13"/>
        <v/>
      </c>
      <c r="AY11" s="7" t="str">
        <f t="shared" si="13"/>
        <v/>
      </c>
      <c r="AZ11" s="126" t="str">
        <f t="shared" si="13"/>
        <v/>
      </c>
      <c r="BA11" s="7" t="str">
        <f t="shared" si="14"/>
        <v/>
      </c>
      <c r="BB11" s="7" t="str">
        <f t="shared" si="14"/>
        <v/>
      </c>
      <c r="BC11" s="7" t="str">
        <f t="shared" si="14"/>
        <v/>
      </c>
      <c r="BD11" s="7" t="str">
        <f t="shared" si="14"/>
        <v/>
      </c>
      <c r="BE11" s="7" t="str">
        <f t="shared" si="14"/>
        <v/>
      </c>
      <c r="BF11" s="7" t="str">
        <f t="shared" si="14"/>
        <v/>
      </c>
      <c r="BG11" s="126" t="str">
        <f t="shared" si="14"/>
        <v/>
      </c>
    </row>
    <row r="12" spans="1:59" ht="15.95" customHeight="1">
      <c r="B12" s="268">
        <v>7</v>
      </c>
      <c r="C12" s="215" t="str">
        <f>IF('入力シート（実践前）'!C12="","",'入力シート（実践前）'!C12)</f>
        <v/>
      </c>
      <c r="D12" s="216" t="e">
        <f>IF(C12="","",COUNTIF(C$6:C12,C12))+IF(C12=2,100)</f>
        <v>#VALUE!</v>
      </c>
      <c r="E12" s="269" t="str">
        <f>IF('入力シート（実践前）'!E12="","",'入力シート（実践前）'!E12)</f>
        <v/>
      </c>
      <c r="F12" s="270"/>
      <c r="G12" s="149"/>
      <c r="H12" s="150"/>
      <c r="I12" s="150"/>
      <c r="J12" s="150"/>
      <c r="K12" s="150"/>
      <c r="L12" s="150"/>
      <c r="M12" s="271" t="str">
        <f t="shared" si="15"/>
        <v/>
      </c>
      <c r="N12" s="265" t="str">
        <f>IF(M12="","",COUNT(M$6:M12))</f>
        <v/>
      </c>
      <c r="O12" s="149"/>
      <c r="P12" s="150"/>
      <c r="Q12" s="150"/>
      <c r="R12" s="150"/>
      <c r="S12" s="150"/>
      <c r="T12" s="150"/>
      <c r="U12" s="272" t="str">
        <f t="shared" si="16"/>
        <v/>
      </c>
      <c r="V12" s="267" t="str">
        <f>IF(U12="","",COUNT(U$6:U12))</f>
        <v/>
      </c>
      <c r="W12" s="83">
        <v>7</v>
      </c>
      <c r="X12" s="98">
        <f t="shared" si="17"/>
        <v>0</v>
      </c>
      <c r="Y12" s="98">
        <f t="shared" si="18"/>
        <v>0</v>
      </c>
      <c r="Z12" s="98">
        <f t="shared" si="19"/>
        <v>0</v>
      </c>
      <c r="AA12" s="85">
        <f t="shared" si="20"/>
        <v>0</v>
      </c>
      <c r="AB12" s="88"/>
      <c r="AC12" s="75"/>
      <c r="AD12" s="189" t="str">
        <f t="shared" si="2"/>
        <v/>
      </c>
      <c r="AE12" s="71" t="str">
        <f t="shared" si="21"/>
        <v/>
      </c>
      <c r="AF12" s="69" t="str">
        <f t="shared" si="22"/>
        <v/>
      </c>
      <c r="AG12" s="189" t="str">
        <f t="shared" si="3"/>
        <v/>
      </c>
      <c r="AH12" s="189" t="str">
        <f t="shared" si="4"/>
        <v/>
      </c>
      <c r="AI12" s="189" t="str">
        <f t="shared" si="5"/>
        <v/>
      </c>
      <c r="AJ12" s="189" t="str">
        <f t="shared" si="6"/>
        <v/>
      </c>
      <c r="AK12" s="189" t="str">
        <f t="shared" si="23"/>
        <v/>
      </c>
      <c r="AL12" s="124" t="str">
        <f t="shared" si="26"/>
        <v/>
      </c>
      <c r="AM12" s="69" t="str">
        <f t="shared" si="7"/>
        <v/>
      </c>
      <c r="AN12" s="189" t="str">
        <f t="shared" si="8"/>
        <v/>
      </c>
      <c r="AO12" s="189" t="str">
        <f t="shared" si="9"/>
        <v/>
      </c>
      <c r="AP12" s="189" t="str">
        <f t="shared" si="10"/>
        <v/>
      </c>
      <c r="AQ12" s="189" t="str">
        <f t="shared" si="11"/>
        <v/>
      </c>
      <c r="AR12" s="189" t="str">
        <f t="shared" si="12"/>
        <v/>
      </c>
      <c r="AS12" s="126" t="str">
        <f t="shared" si="24"/>
        <v/>
      </c>
      <c r="AT12" s="88" t="str">
        <f t="shared" si="25"/>
        <v/>
      </c>
      <c r="AU12" s="7" t="str">
        <f t="shared" si="13"/>
        <v/>
      </c>
      <c r="AV12" s="7" t="str">
        <f t="shared" si="13"/>
        <v/>
      </c>
      <c r="AW12" s="7" t="str">
        <f t="shared" si="13"/>
        <v/>
      </c>
      <c r="AX12" s="7" t="str">
        <f t="shared" si="13"/>
        <v/>
      </c>
      <c r="AY12" s="7" t="str">
        <f t="shared" si="13"/>
        <v/>
      </c>
      <c r="AZ12" s="126" t="str">
        <f t="shared" si="13"/>
        <v/>
      </c>
      <c r="BA12" s="7" t="str">
        <f t="shared" si="14"/>
        <v/>
      </c>
      <c r="BB12" s="7" t="str">
        <f t="shared" si="14"/>
        <v/>
      </c>
      <c r="BC12" s="7" t="str">
        <f t="shared" si="14"/>
        <v/>
      </c>
      <c r="BD12" s="7" t="str">
        <f t="shared" si="14"/>
        <v/>
      </c>
      <c r="BE12" s="7" t="str">
        <f t="shared" si="14"/>
        <v/>
      </c>
      <c r="BF12" s="7" t="str">
        <f t="shared" si="14"/>
        <v/>
      </c>
      <c r="BG12" s="126" t="str">
        <f t="shared" si="14"/>
        <v/>
      </c>
    </row>
    <row r="13" spans="1:59" ht="15.95" customHeight="1">
      <c r="B13" s="268">
        <v>8</v>
      </c>
      <c r="C13" s="215" t="str">
        <f>IF('入力シート（実践前）'!C13="","",'入力シート（実践前）'!C13)</f>
        <v/>
      </c>
      <c r="D13" s="216" t="e">
        <f>IF(C13="","",COUNTIF(C$6:C13,C13))+IF(C13=2,100)</f>
        <v>#VALUE!</v>
      </c>
      <c r="E13" s="269" t="str">
        <f>IF('入力シート（実践前）'!E13="","",'入力シート（実践前）'!E13)</f>
        <v/>
      </c>
      <c r="F13" s="270"/>
      <c r="G13" s="149"/>
      <c r="H13" s="150"/>
      <c r="I13" s="150"/>
      <c r="J13" s="150"/>
      <c r="K13" s="150"/>
      <c r="L13" s="150"/>
      <c r="M13" s="271" t="str">
        <f t="shared" si="15"/>
        <v/>
      </c>
      <c r="N13" s="265" t="str">
        <f>IF(M13="","",COUNT(M$6:M13))</f>
        <v/>
      </c>
      <c r="O13" s="149"/>
      <c r="P13" s="150"/>
      <c r="Q13" s="150"/>
      <c r="R13" s="150"/>
      <c r="S13" s="150"/>
      <c r="T13" s="150"/>
      <c r="U13" s="272" t="str">
        <f t="shared" si="16"/>
        <v/>
      </c>
      <c r="V13" s="267" t="str">
        <f>IF(U13="","",COUNT(U$6:U13))</f>
        <v/>
      </c>
      <c r="W13" s="83">
        <v>8</v>
      </c>
      <c r="X13" s="98">
        <f t="shared" si="17"/>
        <v>0</v>
      </c>
      <c r="Y13" s="98">
        <f t="shared" si="18"/>
        <v>0</v>
      </c>
      <c r="Z13" s="98">
        <f t="shared" si="19"/>
        <v>0</v>
      </c>
      <c r="AA13" s="85">
        <f t="shared" si="20"/>
        <v>0</v>
      </c>
      <c r="AB13" s="88"/>
      <c r="AC13" s="75"/>
      <c r="AD13" s="189" t="str">
        <f t="shared" si="2"/>
        <v/>
      </c>
      <c r="AE13" s="71" t="str">
        <f t="shared" si="21"/>
        <v/>
      </c>
      <c r="AF13" s="69" t="str">
        <f t="shared" si="22"/>
        <v/>
      </c>
      <c r="AG13" s="189" t="str">
        <f t="shared" si="3"/>
        <v/>
      </c>
      <c r="AH13" s="189" t="str">
        <f t="shared" si="4"/>
        <v/>
      </c>
      <c r="AI13" s="189" t="str">
        <f t="shared" si="5"/>
        <v/>
      </c>
      <c r="AJ13" s="189" t="str">
        <f t="shared" si="6"/>
        <v/>
      </c>
      <c r="AK13" s="189" t="str">
        <f t="shared" si="23"/>
        <v/>
      </c>
      <c r="AL13" s="124" t="str">
        <f t="shared" si="26"/>
        <v/>
      </c>
      <c r="AM13" s="69" t="str">
        <f t="shared" si="7"/>
        <v/>
      </c>
      <c r="AN13" s="189" t="str">
        <f t="shared" si="8"/>
        <v/>
      </c>
      <c r="AO13" s="189" t="str">
        <f t="shared" si="9"/>
        <v/>
      </c>
      <c r="AP13" s="189" t="str">
        <f t="shared" si="10"/>
        <v/>
      </c>
      <c r="AQ13" s="189" t="str">
        <f t="shared" si="11"/>
        <v/>
      </c>
      <c r="AR13" s="189" t="str">
        <f t="shared" si="12"/>
        <v/>
      </c>
      <c r="AS13" s="126" t="str">
        <f t="shared" si="24"/>
        <v/>
      </c>
      <c r="AT13" s="88" t="str">
        <f t="shared" si="25"/>
        <v/>
      </c>
      <c r="AU13" s="7" t="str">
        <f t="shared" si="13"/>
        <v/>
      </c>
      <c r="AV13" s="7" t="str">
        <f t="shared" si="13"/>
        <v/>
      </c>
      <c r="AW13" s="7" t="str">
        <f t="shared" si="13"/>
        <v/>
      </c>
      <c r="AX13" s="7" t="str">
        <f t="shared" si="13"/>
        <v/>
      </c>
      <c r="AY13" s="7" t="str">
        <f t="shared" si="13"/>
        <v/>
      </c>
      <c r="AZ13" s="126" t="str">
        <f t="shared" si="13"/>
        <v/>
      </c>
      <c r="BA13" s="7" t="str">
        <f t="shared" si="14"/>
        <v/>
      </c>
      <c r="BB13" s="7" t="str">
        <f t="shared" si="14"/>
        <v/>
      </c>
      <c r="BC13" s="7" t="str">
        <f t="shared" si="14"/>
        <v/>
      </c>
      <c r="BD13" s="7" t="str">
        <f t="shared" si="14"/>
        <v/>
      </c>
      <c r="BE13" s="7" t="str">
        <f t="shared" si="14"/>
        <v/>
      </c>
      <c r="BF13" s="7" t="str">
        <f t="shared" si="14"/>
        <v/>
      </c>
      <c r="BG13" s="126" t="str">
        <f t="shared" si="14"/>
        <v/>
      </c>
    </row>
    <row r="14" spans="1:59" ht="15.95" customHeight="1">
      <c r="B14" s="268">
        <v>9</v>
      </c>
      <c r="C14" s="215" t="str">
        <f>IF('入力シート（実践前）'!C14="","",'入力シート（実践前）'!C14)</f>
        <v/>
      </c>
      <c r="D14" s="216" t="e">
        <f>IF(C14="","",COUNTIF(C$6:C14,C14))+IF(C14=2,100)</f>
        <v>#VALUE!</v>
      </c>
      <c r="E14" s="269" t="str">
        <f>IF('入力シート（実践前）'!E14="","",'入力シート（実践前）'!E14)</f>
        <v/>
      </c>
      <c r="F14" s="270"/>
      <c r="G14" s="149"/>
      <c r="H14" s="150"/>
      <c r="I14" s="150"/>
      <c r="J14" s="150"/>
      <c r="K14" s="150"/>
      <c r="L14" s="150"/>
      <c r="M14" s="271" t="str">
        <f t="shared" si="15"/>
        <v/>
      </c>
      <c r="N14" s="265" t="str">
        <f>IF(M14="","",COUNT(M$6:M14))</f>
        <v/>
      </c>
      <c r="O14" s="149"/>
      <c r="P14" s="150"/>
      <c r="Q14" s="150"/>
      <c r="R14" s="150"/>
      <c r="S14" s="150"/>
      <c r="T14" s="150"/>
      <c r="U14" s="272" t="str">
        <f t="shared" si="16"/>
        <v/>
      </c>
      <c r="V14" s="267" t="str">
        <f>IF(U14="","",COUNT(U$6:U14))</f>
        <v/>
      </c>
      <c r="W14" s="83">
        <v>9</v>
      </c>
      <c r="X14" s="98">
        <f t="shared" si="17"/>
        <v>0</v>
      </c>
      <c r="Y14" s="98">
        <f t="shared" si="18"/>
        <v>0</v>
      </c>
      <c r="Z14" s="98">
        <f t="shared" si="19"/>
        <v>0</v>
      </c>
      <c r="AA14" s="85">
        <f t="shared" si="20"/>
        <v>0</v>
      </c>
      <c r="AB14" s="88"/>
      <c r="AC14" s="75"/>
      <c r="AD14" s="189" t="str">
        <f t="shared" si="2"/>
        <v/>
      </c>
      <c r="AE14" s="71" t="str">
        <f t="shared" si="21"/>
        <v/>
      </c>
      <c r="AF14" s="69" t="str">
        <f t="shared" si="22"/>
        <v/>
      </c>
      <c r="AG14" s="189" t="str">
        <f t="shared" si="3"/>
        <v/>
      </c>
      <c r="AH14" s="189" t="str">
        <f t="shared" si="4"/>
        <v/>
      </c>
      <c r="AI14" s="189" t="str">
        <f t="shared" si="5"/>
        <v/>
      </c>
      <c r="AJ14" s="189" t="str">
        <f t="shared" si="6"/>
        <v/>
      </c>
      <c r="AK14" s="189" t="str">
        <f t="shared" si="23"/>
        <v/>
      </c>
      <c r="AL14" s="124" t="str">
        <f t="shared" si="26"/>
        <v/>
      </c>
      <c r="AM14" s="69" t="str">
        <f t="shared" si="7"/>
        <v/>
      </c>
      <c r="AN14" s="189" t="str">
        <f t="shared" si="8"/>
        <v/>
      </c>
      <c r="AO14" s="189" t="str">
        <f t="shared" si="9"/>
        <v/>
      </c>
      <c r="AP14" s="189" t="str">
        <f t="shared" si="10"/>
        <v/>
      </c>
      <c r="AQ14" s="189" t="str">
        <f t="shared" si="11"/>
        <v/>
      </c>
      <c r="AR14" s="189" t="str">
        <f t="shared" si="12"/>
        <v/>
      </c>
      <c r="AS14" s="126" t="str">
        <f t="shared" si="24"/>
        <v/>
      </c>
      <c r="AT14" s="88" t="str">
        <f t="shared" si="25"/>
        <v/>
      </c>
      <c r="AU14" s="7" t="str">
        <f t="shared" si="13"/>
        <v/>
      </c>
      <c r="AV14" s="7" t="str">
        <f t="shared" si="13"/>
        <v/>
      </c>
      <c r="AW14" s="7" t="str">
        <f t="shared" si="13"/>
        <v/>
      </c>
      <c r="AX14" s="7" t="str">
        <f t="shared" si="13"/>
        <v/>
      </c>
      <c r="AY14" s="7" t="str">
        <f t="shared" si="13"/>
        <v/>
      </c>
      <c r="AZ14" s="126" t="str">
        <f t="shared" si="13"/>
        <v/>
      </c>
      <c r="BA14" s="7" t="str">
        <f t="shared" si="14"/>
        <v/>
      </c>
      <c r="BB14" s="7" t="str">
        <f t="shared" si="14"/>
        <v/>
      </c>
      <c r="BC14" s="7" t="str">
        <f t="shared" si="14"/>
        <v/>
      </c>
      <c r="BD14" s="7" t="str">
        <f t="shared" si="14"/>
        <v/>
      </c>
      <c r="BE14" s="7" t="str">
        <f t="shared" si="14"/>
        <v/>
      </c>
      <c r="BF14" s="7" t="str">
        <f t="shared" si="14"/>
        <v/>
      </c>
      <c r="BG14" s="126" t="str">
        <f t="shared" si="14"/>
        <v/>
      </c>
    </row>
    <row r="15" spans="1:59" ht="15.95" customHeight="1" thickBot="1">
      <c r="B15" s="273">
        <v>10</v>
      </c>
      <c r="C15" s="217" t="str">
        <f>IF('入力シート（実践前）'!C15="","",'入力シート（実践前）'!C15)</f>
        <v/>
      </c>
      <c r="D15" s="218" t="e">
        <f>IF(C15="","",COUNTIF(C$6:C15,C15))+IF(C15=2,100)</f>
        <v>#VALUE!</v>
      </c>
      <c r="E15" s="274" t="str">
        <f>IF('入力シート（実践前）'!E15="","",'入力シート（実践前）'!E15)</f>
        <v/>
      </c>
      <c r="F15" s="275"/>
      <c r="G15" s="151"/>
      <c r="H15" s="152"/>
      <c r="I15" s="152"/>
      <c r="J15" s="152"/>
      <c r="K15" s="152"/>
      <c r="L15" s="152"/>
      <c r="M15" s="276" t="str">
        <f t="shared" si="15"/>
        <v/>
      </c>
      <c r="N15" s="265" t="str">
        <f>IF(M15="","",COUNT(M$6:M15))</f>
        <v/>
      </c>
      <c r="O15" s="151"/>
      <c r="P15" s="152"/>
      <c r="Q15" s="152"/>
      <c r="R15" s="152"/>
      <c r="S15" s="152"/>
      <c r="T15" s="152"/>
      <c r="U15" s="277" t="str">
        <f t="shared" si="16"/>
        <v/>
      </c>
      <c r="V15" s="267" t="str">
        <f>IF(U15="","",COUNT(U$6:U15))</f>
        <v/>
      </c>
      <c r="W15" s="83">
        <v>10</v>
      </c>
      <c r="X15" s="98">
        <f t="shared" si="17"/>
        <v>0</v>
      </c>
      <c r="Y15" s="98">
        <f t="shared" si="18"/>
        <v>0</v>
      </c>
      <c r="Z15" s="98">
        <f t="shared" si="19"/>
        <v>0</v>
      </c>
      <c r="AA15" s="85">
        <f t="shared" si="20"/>
        <v>0</v>
      </c>
      <c r="AB15" s="88"/>
      <c r="AC15" s="75"/>
      <c r="AD15" s="189" t="str">
        <f t="shared" si="2"/>
        <v/>
      </c>
      <c r="AE15" s="71" t="str">
        <f t="shared" si="21"/>
        <v/>
      </c>
      <c r="AF15" s="69" t="str">
        <f t="shared" si="22"/>
        <v/>
      </c>
      <c r="AG15" s="189" t="str">
        <f t="shared" si="3"/>
        <v/>
      </c>
      <c r="AH15" s="189" t="str">
        <f t="shared" si="4"/>
        <v/>
      </c>
      <c r="AI15" s="189" t="str">
        <f t="shared" si="5"/>
        <v/>
      </c>
      <c r="AJ15" s="189" t="str">
        <f t="shared" si="6"/>
        <v/>
      </c>
      <c r="AK15" s="189" t="str">
        <f t="shared" si="23"/>
        <v/>
      </c>
      <c r="AL15" s="124" t="str">
        <f t="shared" si="26"/>
        <v/>
      </c>
      <c r="AM15" s="69" t="str">
        <f t="shared" si="7"/>
        <v/>
      </c>
      <c r="AN15" s="189" t="str">
        <f t="shared" si="8"/>
        <v/>
      </c>
      <c r="AO15" s="189" t="str">
        <f t="shared" si="9"/>
        <v/>
      </c>
      <c r="AP15" s="189" t="str">
        <f t="shared" si="10"/>
        <v/>
      </c>
      <c r="AQ15" s="189" t="str">
        <f t="shared" si="11"/>
        <v/>
      </c>
      <c r="AR15" s="189" t="str">
        <f t="shared" si="12"/>
        <v/>
      </c>
      <c r="AS15" s="126" t="str">
        <f t="shared" si="24"/>
        <v/>
      </c>
      <c r="AT15" s="88" t="str">
        <f t="shared" si="25"/>
        <v/>
      </c>
      <c r="AU15" s="7" t="str">
        <f t="shared" si="13"/>
        <v/>
      </c>
      <c r="AV15" s="7" t="str">
        <f t="shared" si="13"/>
        <v/>
      </c>
      <c r="AW15" s="7" t="str">
        <f t="shared" si="13"/>
        <v/>
      </c>
      <c r="AX15" s="7" t="str">
        <f t="shared" si="13"/>
        <v/>
      </c>
      <c r="AY15" s="7" t="str">
        <f t="shared" si="13"/>
        <v/>
      </c>
      <c r="AZ15" s="126" t="str">
        <f t="shared" si="13"/>
        <v/>
      </c>
      <c r="BA15" s="7" t="str">
        <f t="shared" si="14"/>
        <v/>
      </c>
      <c r="BB15" s="7" t="str">
        <f t="shared" si="14"/>
        <v/>
      </c>
      <c r="BC15" s="7" t="str">
        <f t="shared" si="14"/>
        <v/>
      </c>
      <c r="BD15" s="7" t="str">
        <f t="shared" si="14"/>
        <v/>
      </c>
      <c r="BE15" s="7" t="str">
        <f t="shared" si="14"/>
        <v/>
      </c>
      <c r="BF15" s="7" t="str">
        <f t="shared" si="14"/>
        <v/>
      </c>
      <c r="BG15" s="126" t="str">
        <f t="shared" si="14"/>
        <v/>
      </c>
    </row>
    <row r="16" spans="1:59" ht="15.95" customHeight="1">
      <c r="B16" s="261">
        <v>11</v>
      </c>
      <c r="C16" s="213" t="str">
        <f>IF('入力シート（実践前）'!C16="","",'入力シート（実践前）'!C16)</f>
        <v/>
      </c>
      <c r="D16" s="219" t="e">
        <f>IF(C16="","",COUNTIF(C$6:C16,C16))+IF(C16=2,100)</f>
        <v>#VALUE!</v>
      </c>
      <c r="E16" s="262" t="str">
        <f>IF('入力シート（実践前）'!E16="","",'入力シート（実践前）'!E16)</f>
        <v/>
      </c>
      <c r="F16" s="263"/>
      <c r="G16" s="147"/>
      <c r="H16" s="148"/>
      <c r="I16" s="148"/>
      <c r="J16" s="148"/>
      <c r="K16" s="148"/>
      <c r="L16" s="148"/>
      <c r="M16" s="264" t="str">
        <f t="shared" si="15"/>
        <v/>
      </c>
      <c r="N16" s="265" t="str">
        <f>IF(M16="","",COUNT(M$6:M16))</f>
        <v/>
      </c>
      <c r="O16" s="147"/>
      <c r="P16" s="148"/>
      <c r="Q16" s="148"/>
      <c r="R16" s="148"/>
      <c r="S16" s="148"/>
      <c r="T16" s="148"/>
      <c r="U16" s="266" t="str">
        <f t="shared" si="16"/>
        <v/>
      </c>
      <c r="V16" s="267" t="str">
        <f>IF(U16="","",COUNT(U$6:U16))</f>
        <v/>
      </c>
      <c r="W16" s="83">
        <v>11</v>
      </c>
      <c r="X16" s="98">
        <f t="shared" si="17"/>
        <v>0</v>
      </c>
      <c r="Y16" s="98">
        <f t="shared" si="18"/>
        <v>0</v>
      </c>
      <c r="Z16" s="98">
        <f t="shared" si="19"/>
        <v>0</v>
      </c>
      <c r="AA16" s="85">
        <f t="shared" si="20"/>
        <v>0</v>
      </c>
      <c r="AB16" s="88"/>
      <c r="AC16" s="75"/>
      <c r="AD16" s="189" t="str">
        <f t="shared" si="2"/>
        <v/>
      </c>
      <c r="AE16" s="71" t="str">
        <f t="shared" si="21"/>
        <v/>
      </c>
      <c r="AF16" s="69" t="str">
        <f t="shared" si="22"/>
        <v/>
      </c>
      <c r="AG16" s="189" t="str">
        <f t="shared" si="3"/>
        <v/>
      </c>
      <c r="AH16" s="189" t="str">
        <f t="shared" si="4"/>
        <v/>
      </c>
      <c r="AI16" s="189" t="str">
        <f t="shared" si="5"/>
        <v/>
      </c>
      <c r="AJ16" s="189" t="str">
        <f t="shared" si="6"/>
        <v/>
      </c>
      <c r="AK16" s="189" t="str">
        <f t="shared" si="23"/>
        <v/>
      </c>
      <c r="AL16" s="124" t="str">
        <f t="shared" si="26"/>
        <v/>
      </c>
      <c r="AM16" s="69" t="str">
        <f t="shared" si="7"/>
        <v/>
      </c>
      <c r="AN16" s="189" t="str">
        <f t="shared" si="8"/>
        <v/>
      </c>
      <c r="AO16" s="189" t="str">
        <f t="shared" si="9"/>
        <v/>
      </c>
      <c r="AP16" s="189" t="str">
        <f t="shared" si="10"/>
        <v/>
      </c>
      <c r="AQ16" s="189" t="str">
        <f t="shared" si="11"/>
        <v/>
      </c>
      <c r="AR16" s="189" t="str">
        <f t="shared" si="12"/>
        <v/>
      </c>
      <c r="AS16" s="126" t="str">
        <f t="shared" si="24"/>
        <v/>
      </c>
      <c r="AT16" s="88" t="str">
        <f t="shared" si="25"/>
        <v/>
      </c>
      <c r="AU16" s="7" t="str">
        <f t="shared" si="13"/>
        <v/>
      </c>
      <c r="AV16" s="7" t="str">
        <f t="shared" si="13"/>
        <v/>
      </c>
      <c r="AW16" s="7" t="str">
        <f t="shared" si="13"/>
        <v/>
      </c>
      <c r="AX16" s="7" t="str">
        <f t="shared" si="13"/>
        <v/>
      </c>
      <c r="AY16" s="7" t="str">
        <f t="shared" si="13"/>
        <v/>
      </c>
      <c r="AZ16" s="126" t="str">
        <f t="shared" si="13"/>
        <v/>
      </c>
      <c r="BA16" s="7" t="str">
        <f t="shared" si="14"/>
        <v/>
      </c>
      <c r="BB16" s="7" t="str">
        <f t="shared" si="14"/>
        <v/>
      </c>
      <c r="BC16" s="7" t="str">
        <f t="shared" si="14"/>
        <v/>
      </c>
      <c r="BD16" s="7" t="str">
        <f t="shared" si="14"/>
        <v/>
      </c>
      <c r="BE16" s="7" t="str">
        <f t="shared" si="14"/>
        <v/>
      </c>
      <c r="BF16" s="7" t="str">
        <f t="shared" si="14"/>
        <v/>
      </c>
      <c r="BG16" s="126" t="str">
        <f t="shared" si="14"/>
        <v/>
      </c>
    </row>
    <row r="17" spans="2:59" ht="15.95" customHeight="1">
      <c r="B17" s="268">
        <v>12</v>
      </c>
      <c r="C17" s="215" t="str">
        <f>IF('入力シート（実践前）'!C17="","",'入力シート（実践前）'!C17)</f>
        <v/>
      </c>
      <c r="D17" s="216" t="e">
        <f>IF(C17="","",COUNTIF(C$6:C17,C17))+IF(C17=2,100)</f>
        <v>#VALUE!</v>
      </c>
      <c r="E17" s="269" t="str">
        <f>IF('入力シート（実践前）'!E17="","",'入力シート（実践前）'!E17)</f>
        <v/>
      </c>
      <c r="F17" s="270"/>
      <c r="G17" s="149"/>
      <c r="H17" s="150"/>
      <c r="I17" s="150"/>
      <c r="J17" s="150"/>
      <c r="K17" s="150"/>
      <c r="L17" s="150"/>
      <c r="M17" s="271" t="str">
        <f t="shared" si="15"/>
        <v/>
      </c>
      <c r="N17" s="265" t="str">
        <f>IF(M17="","",COUNT(M$6:M17))</f>
        <v/>
      </c>
      <c r="O17" s="149"/>
      <c r="P17" s="150"/>
      <c r="Q17" s="150"/>
      <c r="R17" s="150"/>
      <c r="S17" s="150"/>
      <c r="T17" s="150"/>
      <c r="U17" s="272" t="str">
        <f t="shared" si="16"/>
        <v/>
      </c>
      <c r="V17" s="267" t="str">
        <f>IF(U17="","",COUNT(U$6:U17))</f>
        <v/>
      </c>
      <c r="W17" s="83">
        <v>12</v>
      </c>
      <c r="X17" s="98">
        <f t="shared" si="17"/>
        <v>0</v>
      </c>
      <c r="Y17" s="98">
        <f t="shared" si="18"/>
        <v>0</v>
      </c>
      <c r="Z17" s="98">
        <f t="shared" si="19"/>
        <v>0</v>
      </c>
      <c r="AA17" s="85">
        <f t="shared" si="20"/>
        <v>0</v>
      </c>
      <c r="AB17" s="88"/>
      <c r="AC17" s="75"/>
      <c r="AD17" s="189" t="str">
        <f t="shared" si="2"/>
        <v/>
      </c>
      <c r="AE17" s="70" t="str">
        <f t="shared" si="21"/>
        <v/>
      </c>
      <c r="AF17" s="69" t="str">
        <f t="shared" si="22"/>
        <v/>
      </c>
      <c r="AG17" s="189" t="str">
        <f t="shared" si="3"/>
        <v/>
      </c>
      <c r="AH17" s="189" t="str">
        <f t="shared" si="4"/>
        <v/>
      </c>
      <c r="AI17" s="189" t="str">
        <f t="shared" si="5"/>
        <v/>
      </c>
      <c r="AJ17" s="189" t="str">
        <f t="shared" si="6"/>
        <v/>
      </c>
      <c r="AK17" s="189" t="str">
        <f t="shared" si="23"/>
        <v/>
      </c>
      <c r="AL17" s="124" t="str">
        <f t="shared" si="26"/>
        <v/>
      </c>
      <c r="AM17" s="69" t="str">
        <f t="shared" si="7"/>
        <v/>
      </c>
      <c r="AN17" s="189" t="str">
        <f t="shared" si="8"/>
        <v/>
      </c>
      <c r="AO17" s="189" t="str">
        <f t="shared" si="9"/>
        <v/>
      </c>
      <c r="AP17" s="189" t="str">
        <f t="shared" si="10"/>
        <v/>
      </c>
      <c r="AQ17" s="189" t="str">
        <f t="shared" si="11"/>
        <v/>
      </c>
      <c r="AR17" s="189" t="str">
        <f t="shared" si="12"/>
        <v/>
      </c>
      <c r="AS17" s="126" t="str">
        <f t="shared" si="24"/>
        <v/>
      </c>
      <c r="AT17" s="88" t="str">
        <f t="shared" si="25"/>
        <v/>
      </c>
      <c r="AU17" s="7" t="str">
        <f t="shared" si="13"/>
        <v/>
      </c>
      <c r="AV17" s="7" t="str">
        <f t="shared" si="13"/>
        <v/>
      </c>
      <c r="AW17" s="7" t="str">
        <f t="shared" si="13"/>
        <v/>
      </c>
      <c r="AX17" s="7" t="str">
        <f t="shared" si="13"/>
        <v/>
      </c>
      <c r="AY17" s="7" t="str">
        <f t="shared" si="13"/>
        <v/>
      </c>
      <c r="AZ17" s="126" t="str">
        <f t="shared" si="13"/>
        <v/>
      </c>
      <c r="BA17" s="7" t="str">
        <f t="shared" si="14"/>
        <v/>
      </c>
      <c r="BB17" s="7" t="str">
        <f t="shared" si="14"/>
        <v/>
      </c>
      <c r="BC17" s="7" t="str">
        <f t="shared" si="14"/>
        <v/>
      </c>
      <c r="BD17" s="7" t="str">
        <f t="shared" si="14"/>
        <v/>
      </c>
      <c r="BE17" s="7" t="str">
        <f t="shared" si="14"/>
        <v/>
      </c>
      <c r="BF17" s="7" t="str">
        <f t="shared" si="14"/>
        <v/>
      </c>
      <c r="BG17" s="126" t="str">
        <f t="shared" si="14"/>
        <v/>
      </c>
    </row>
    <row r="18" spans="2:59" ht="15.95" customHeight="1">
      <c r="B18" s="268">
        <v>13</v>
      </c>
      <c r="C18" s="215" t="str">
        <f>IF('入力シート（実践前）'!C18="","",'入力シート（実践前）'!C18)</f>
        <v/>
      </c>
      <c r="D18" s="216" t="e">
        <f>IF(C18="","",COUNTIF(C$6:C18,C18))+IF(C18=2,100)</f>
        <v>#VALUE!</v>
      </c>
      <c r="E18" s="269" t="str">
        <f>IF('入力シート（実践前）'!E18="","",'入力シート（実践前）'!E18)</f>
        <v/>
      </c>
      <c r="F18" s="270"/>
      <c r="G18" s="149"/>
      <c r="H18" s="150"/>
      <c r="I18" s="150"/>
      <c r="J18" s="150"/>
      <c r="K18" s="150"/>
      <c r="L18" s="150"/>
      <c r="M18" s="271" t="str">
        <f t="shared" si="15"/>
        <v/>
      </c>
      <c r="N18" s="265" t="str">
        <f>IF(M18="","",COUNT(M$6:M18))</f>
        <v/>
      </c>
      <c r="O18" s="149"/>
      <c r="P18" s="150"/>
      <c r="Q18" s="150"/>
      <c r="R18" s="150"/>
      <c r="S18" s="150"/>
      <c r="T18" s="150"/>
      <c r="U18" s="272" t="str">
        <f t="shared" si="16"/>
        <v/>
      </c>
      <c r="V18" s="267" t="str">
        <f>IF(U18="","",COUNT(U$6:U18))</f>
        <v/>
      </c>
      <c r="W18" s="83">
        <v>13</v>
      </c>
      <c r="X18" s="98">
        <f t="shared" si="17"/>
        <v>0</v>
      </c>
      <c r="Y18" s="98">
        <f t="shared" si="18"/>
        <v>0</v>
      </c>
      <c r="Z18" s="98">
        <f t="shared" si="19"/>
        <v>0</v>
      </c>
      <c r="AA18" s="85">
        <f t="shared" si="20"/>
        <v>0</v>
      </c>
      <c r="AB18" s="88"/>
      <c r="AC18" s="75"/>
      <c r="AD18" s="189" t="str">
        <f t="shared" si="2"/>
        <v/>
      </c>
      <c r="AE18" s="70" t="str">
        <f t="shared" si="21"/>
        <v/>
      </c>
      <c r="AF18" s="69" t="str">
        <f t="shared" si="22"/>
        <v/>
      </c>
      <c r="AG18" s="189" t="str">
        <f t="shared" si="3"/>
        <v/>
      </c>
      <c r="AH18" s="189" t="str">
        <f t="shared" si="4"/>
        <v/>
      </c>
      <c r="AI18" s="189" t="str">
        <f t="shared" si="5"/>
        <v/>
      </c>
      <c r="AJ18" s="189" t="str">
        <f t="shared" si="6"/>
        <v/>
      </c>
      <c r="AK18" s="189" t="str">
        <f t="shared" si="23"/>
        <v/>
      </c>
      <c r="AL18" s="124" t="str">
        <f t="shared" si="26"/>
        <v/>
      </c>
      <c r="AM18" s="69" t="str">
        <f t="shared" si="7"/>
        <v/>
      </c>
      <c r="AN18" s="189" t="str">
        <f t="shared" si="8"/>
        <v/>
      </c>
      <c r="AO18" s="189" t="str">
        <f t="shared" si="9"/>
        <v/>
      </c>
      <c r="AP18" s="189" t="str">
        <f t="shared" si="10"/>
        <v/>
      </c>
      <c r="AQ18" s="189" t="str">
        <f t="shared" si="11"/>
        <v/>
      </c>
      <c r="AR18" s="189" t="str">
        <f t="shared" si="12"/>
        <v/>
      </c>
      <c r="AS18" s="126" t="str">
        <f t="shared" si="24"/>
        <v/>
      </c>
      <c r="AT18" s="88" t="str">
        <f t="shared" si="25"/>
        <v/>
      </c>
      <c r="AU18" s="7" t="str">
        <f t="shared" si="13"/>
        <v/>
      </c>
      <c r="AV18" s="7" t="str">
        <f t="shared" si="13"/>
        <v/>
      </c>
      <c r="AW18" s="7" t="str">
        <f t="shared" si="13"/>
        <v/>
      </c>
      <c r="AX18" s="7" t="str">
        <f t="shared" si="13"/>
        <v/>
      </c>
      <c r="AY18" s="7" t="str">
        <f t="shared" si="13"/>
        <v/>
      </c>
      <c r="AZ18" s="126" t="str">
        <f t="shared" si="13"/>
        <v/>
      </c>
      <c r="BA18" s="7" t="str">
        <f t="shared" si="14"/>
        <v/>
      </c>
      <c r="BB18" s="7" t="str">
        <f t="shared" si="14"/>
        <v/>
      </c>
      <c r="BC18" s="7" t="str">
        <f t="shared" si="14"/>
        <v/>
      </c>
      <c r="BD18" s="7" t="str">
        <f t="shared" si="14"/>
        <v/>
      </c>
      <c r="BE18" s="7" t="str">
        <f t="shared" si="14"/>
        <v/>
      </c>
      <c r="BF18" s="7" t="str">
        <f t="shared" si="14"/>
        <v/>
      </c>
      <c r="BG18" s="126" t="str">
        <f t="shared" si="14"/>
        <v/>
      </c>
    </row>
    <row r="19" spans="2:59" ht="15.95" customHeight="1">
      <c r="B19" s="268">
        <v>14</v>
      </c>
      <c r="C19" s="215" t="str">
        <f>IF('入力シート（実践前）'!C19="","",'入力シート（実践前）'!C19)</f>
        <v/>
      </c>
      <c r="D19" s="216" t="e">
        <f>IF(C19="","",COUNTIF(C$6:C19,C19))+IF(C19=2,100)</f>
        <v>#VALUE!</v>
      </c>
      <c r="E19" s="269" t="str">
        <f>IF('入力シート（実践前）'!E19="","",'入力シート（実践前）'!E19)</f>
        <v/>
      </c>
      <c r="F19" s="270"/>
      <c r="G19" s="149"/>
      <c r="H19" s="150"/>
      <c r="I19" s="150"/>
      <c r="J19" s="150"/>
      <c r="K19" s="150"/>
      <c r="L19" s="150"/>
      <c r="M19" s="271" t="str">
        <f t="shared" si="15"/>
        <v/>
      </c>
      <c r="N19" s="265" t="str">
        <f>IF(M19="","",COUNT(M$6:M19))</f>
        <v/>
      </c>
      <c r="O19" s="149"/>
      <c r="P19" s="150"/>
      <c r="Q19" s="150"/>
      <c r="R19" s="150"/>
      <c r="S19" s="150"/>
      <c r="T19" s="150"/>
      <c r="U19" s="272" t="str">
        <f t="shared" si="16"/>
        <v/>
      </c>
      <c r="V19" s="267" t="str">
        <f>IF(U19="","",COUNT(U$6:U19))</f>
        <v/>
      </c>
      <c r="W19" s="83">
        <v>14</v>
      </c>
      <c r="X19" s="98">
        <f t="shared" si="17"/>
        <v>0</v>
      </c>
      <c r="Y19" s="98">
        <f t="shared" si="18"/>
        <v>0</v>
      </c>
      <c r="Z19" s="98">
        <f t="shared" si="19"/>
        <v>0</v>
      </c>
      <c r="AA19" s="85">
        <f t="shared" si="20"/>
        <v>0</v>
      </c>
      <c r="AB19" s="88"/>
      <c r="AC19" s="75"/>
      <c r="AD19" s="189" t="str">
        <f t="shared" si="2"/>
        <v/>
      </c>
      <c r="AE19" s="70" t="str">
        <f t="shared" si="21"/>
        <v/>
      </c>
      <c r="AF19" s="69" t="str">
        <f t="shared" si="22"/>
        <v/>
      </c>
      <c r="AG19" s="189" t="str">
        <f t="shared" si="3"/>
        <v/>
      </c>
      <c r="AH19" s="189" t="str">
        <f t="shared" si="4"/>
        <v/>
      </c>
      <c r="AI19" s="189" t="str">
        <f t="shared" si="5"/>
        <v/>
      </c>
      <c r="AJ19" s="189" t="str">
        <f t="shared" si="6"/>
        <v/>
      </c>
      <c r="AK19" s="189" t="str">
        <f t="shared" si="23"/>
        <v/>
      </c>
      <c r="AL19" s="124" t="str">
        <f t="shared" si="26"/>
        <v/>
      </c>
      <c r="AM19" s="69" t="str">
        <f t="shared" si="7"/>
        <v/>
      </c>
      <c r="AN19" s="189" t="str">
        <f t="shared" si="8"/>
        <v/>
      </c>
      <c r="AO19" s="189" t="str">
        <f t="shared" si="9"/>
        <v/>
      </c>
      <c r="AP19" s="189" t="str">
        <f t="shared" si="10"/>
        <v/>
      </c>
      <c r="AQ19" s="189" t="str">
        <f t="shared" si="11"/>
        <v/>
      </c>
      <c r="AR19" s="189" t="str">
        <f t="shared" si="12"/>
        <v/>
      </c>
      <c r="AS19" s="126" t="str">
        <f t="shared" si="24"/>
        <v/>
      </c>
      <c r="AT19" s="88" t="str">
        <f t="shared" si="25"/>
        <v/>
      </c>
      <c r="AU19" s="7" t="str">
        <f t="shared" si="13"/>
        <v/>
      </c>
      <c r="AV19" s="7" t="str">
        <f t="shared" si="13"/>
        <v/>
      </c>
      <c r="AW19" s="7" t="str">
        <f t="shared" si="13"/>
        <v/>
      </c>
      <c r="AX19" s="7" t="str">
        <f t="shared" si="13"/>
        <v/>
      </c>
      <c r="AY19" s="7" t="str">
        <f t="shared" si="13"/>
        <v/>
      </c>
      <c r="AZ19" s="126" t="str">
        <f t="shared" si="13"/>
        <v/>
      </c>
      <c r="BA19" s="7" t="str">
        <f t="shared" si="14"/>
        <v/>
      </c>
      <c r="BB19" s="7" t="str">
        <f t="shared" si="14"/>
        <v/>
      </c>
      <c r="BC19" s="7" t="str">
        <f t="shared" si="14"/>
        <v/>
      </c>
      <c r="BD19" s="7" t="str">
        <f t="shared" si="14"/>
        <v/>
      </c>
      <c r="BE19" s="7" t="str">
        <f t="shared" si="14"/>
        <v/>
      </c>
      <c r="BF19" s="7" t="str">
        <f t="shared" si="14"/>
        <v/>
      </c>
      <c r="BG19" s="126" t="str">
        <f t="shared" si="14"/>
        <v/>
      </c>
    </row>
    <row r="20" spans="2:59" ht="15.95" customHeight="1" thickBot="1">
      <c r="B20" s="273">
        <v>15</v>
      </c>
      <c r="C20" s="217" t="str">
        <f>IF('入力シート（実践前）'!C20="","",'入力シート（実践前）'!C20)</f>
        <v/>
      </c>
      <c r="D20" s="218" t="e">
        <f>IF(C20="","",COUNTIF(C$6:C20,C20))+IF(C20=2,100)</f>
        <v>#VALUE!</v>
      </c>
      <c r="E20" s="274" t="str">
        <f>IF('入力シート（実践前）'!E20="","",'入力シート（実践前）'!E20)</f>
        <v/>
      </c>
      <c r="F20" s="275"/>
      <c r="G20" s="151"/>
      <c r="H20" s="152"/>
      <c r="I20" s="152"/>
      <c r="J20" s="152"/>
      <c r="K20" s="152"/>
      <c r="L20" s="152"/>
      <c r="M20" s="276" t="str">
        <f t="shared" si="15"/>
        <v/>
      </c>
      <c r="N20" s="265" t="str">
        <f>IF(M20="","",COUNT(M$6:M20))</f>
        <v/>
      </c>
      <c r="O20" s="151"/>
      <c r="P20" s="152"/>
      <c r="Q20" s="152"/>
      <c r="R20" s="152"/>
      <c r="S20" s="152"/>
      <c r="T20" s="152"/>
      <c r="U20" s="277" t="str">
        <f t="shared" si="16"/>
        <v/>
      </c>
      <c r="V20" s="267" t="str">
        <f>IF(U20="","",COUNT(U$6:U20))</f>
        <v/>
      </c>
      <c r="W20" s="83">
        <v>15</v>
      </c>
      <c r="X20" s="98">
        <f t="shared" si="17"/>
        <v>0</v>
      </c>
      <c r="Y20" s="98">
        <f t="shared" si="18"/>
        <v>0</v>
      </c>
      <c r="Z20" s="98">
        <f t="shared" si="19"/>
        <v>0</v>
      </c>
      <c r="AA20" s="85">
        <f t="shared" si="20"/>
        <v>0</v>
      </c>
      <c r="AB20" s="88"/>
      <c r="AC20" s="75"/>
      <c r="AD20" s="189" t="str">
        <f t="shared" si="2"/>
        <v/>
      </c>
      <c r="AE20" s="70" t="str">
        <f t="shared" si="21"/>
        <v/>
      </c>
      <c r="AF20" s="69" t="str">
        <f t="shared" si="22"/>
        <v/>
      </c>
      <c r="AG20" s="189" t="str">
        <f t="shared" si="3"/>
        <v/>
      </c>
      <c r="AH20" s="189" t="str">
        <f t="shared" si="4"/>
        <v/>
      </c>
      <c r="AI20" s="189" t="str">
        <f t="shared" si="5"/>
        <v/>
      </c>
      <c r="AJ20" s="189" t="str">
        <f t="shared" si="6"/>
        <v/>
      </c>
      <c r="AK20" s="189" t="str">
        <f t="shared" si="23"/>
        <v/>
      </c>
      <c r="AL20" s="124" t="str">
        <f t="shared" si="26"/>
        <v/>
      </c>
      <c r="AM20" s="69" t="str">
        <f t="shared" si="7"/>
        <v/>
      </c>
      <c r="AN20" s="189" t="str">
        <f t="shared" si="8"/>
        <v/>
      </c>
      <c r="AO20" s="189" t="str">
        <f t="shared" si="9"/>
        <v/>
      </c>
      <c r="AP20" s="189" t="str">
        <f t="shared" si="10"/>
        <v/>
      </c>
      <c r="AQ20" s="189" t="str">
        <f t="shared" si="11"/>
        <v/>
      </c>
      <c r="AR20" s="189" t="str">
        <f t="shared" si="12"/>
        <v/>
      </c>
      <c r="AS20" s="126" t="str">
        <f t="shared" si="24"/>
        <v/>
      </c>
      <c r="AT20" s="88" t="str">
        <f t="shared" si="25"/>
        <v/>
      </c>
      <c r="AU20" s="7" t="str">
        <f t="shared" si="13"/>
        <v/>
      </c>
      <c r="AV20" s="7" t="str">
        <f t="shared" si="13"/>
        <v/>
      </c>
      <c r="AW20" s="7" t="str">
        <f t="shared" si="13"/>
        <v/>
      </c>
      <c r="AX20" s="7" t="str">
        <f t="shared" si="13"/>
        <v/>
      </c>
      <c r="AY20" s="7" t="str">
        <f t="shared" si="13"/>
        <v/>
      </c>
      <c r="AZ20" s="126" t="str">
        <f t="shared" si="13"/>
        <v/>
      </c>
      <c r="BA20" s="7" t="str">
        <f t="shared" si="14"/>
        <v/>
      </c>
      <c r="BB20" s="7" t="str">
        <f t="shared" si="14"/>
        <v/>
      </c>
      <c r="BC20" s="7" t="str">
        <f t="shared" si="14"/>
        <v/>
      </c>
      <c r="BD20" s="7" t="str">
        <f t="shared" si="14"/>
        <v/>
      </c>
      <c r="BE20" s="7" t="str">
        <f t="shared" si="14"/>
        <v/>
      </c>
      <c r="BF20" s="7" t="str">
        <f t="shared" si="14"/>
        <v/>
      </c>
      <c r="BG20" s="126" t="str">
        <f t="shared" si="14"/>
        <v/>
      </c>
    </row>
    <row r="21" spans="2:59" ht="15.95" customHeight="1">
      <c r="B21" s="261">
        <v>16</v>
      </c>
      <c r="C21" s="213" t="str">
        <f>IF('入力シート（実践前）'!C21="","",'入力シート（実践前）'!C21)</f>
        <v/>
      </c>
      <c r="D21" s="219" t="e">
        <f>IF(C21="","",COUNTIF(C$6:C21,C21))+IF(C21=2,100)</f>
        <v>#VALUE!</v>
      </c>
      <c r="E21" s="262" t="str">
        <f>IF('入力シート（実践前）'!E21="","",'入力シート（実践前）'!E21)</f>
        <v/>
      </c>
      <c r="F21" s="263"/>
      <c r="G21" s="147"/>
      <c r="H21" s="148"/>
      <c r="I21" s="148"/>
      <c r="J21" s="148"/>
      <c r="K21" s="148"/>
      <c r="L21" s="148"/>
      <c r="M21" s="264" t="str">
        <f t="shared" si="15"/>
        <v/>
      </c>
      <c r="N21" s="265" t="str">
        <f>IF(M21="","",COUNT(M$6:M21))</f>
        <v/>
      </c>
      <c r="O21" s="147"/>
      <c r="P21" s="148"/>
      <c r="Q21" s="148"/>
      <c r="R21" s="148"/>
      <c r="S21" s="148"/>
      <c r="T21" s="148"/>
      <c r="U21" s="266" t="str">
        <f t="shared" si="16"/>
        <v/>
      </c>
      <c r="V21" s="267" t="str">
        <f>IF(U21="","",COUNT(U$6:U21))</f>
        <v/>
      </c>
      <c r="W21" s="83">
        <v>16</v>
      </c>
      <c r="X21" s="98">
        <f t="shared" si="17"/>
        <v>0</v>
      </c>
      <c r="Y21" s="98">
        <f t="shared" si="18"/>
        <v>0</v>
      </c>
      <c r="Z21" s="98">
        <f t="shared" si="19"/>
        <v>0</v>
      </c>
      <c r="AA21" s="85">
        <f t="shared" si="20"/>
        <v>0</v>
      </c>
      <c r="AB21" s="88"/>
      <c r="AC21" s="75"/>
      <c r="AD21" s="189" t="str">
        <f t="shared" si="2"/>
        <v/>
      </c>
      <c r="AE21" s="70" t="str">
        <f t="shared" si="21"/>
        <v/>
      </c>
      <c r="AF21" s="69" t="str">
        <f t="shared" si="22"/>
        <v/>
      </c>
      <c r="AG21" s="189" t="str">
        <f t="shared" si="3"/>
        <v/>
      </c>
      <c r="AH21" s="189" t="str">
        <f t="shared" si="4"/>
        <v/>
      </c>
      <c r="AI21" s="189" t="str">
        <f t="shared" si="5"/>
        <v/>
      </c>
      <c r="AJ21" s="189" t="str">
        <f t="shared" si="6"/>
        <v/>
      </c>
      <c r="AK21" s="189" t="str">
        <f t="shared" si="23"/>
        <v/>
      </c>
      <c r="AL21" s="124" t="str">
        <f t="shared" si="26"/>
        <v/>
      </c>
      <c r="AM21" s="69" t="str">
        <f t="shared" si="7"/>
        <v/>
      </c>
      <c r="AN21" s="189" t="str">
        <f t="shared" si="8"/>
        <v/>
      </c>
      <c r="AO21" s="189" t="str">
        <f t="shared" si="9"/>
        <v/>
      </c>
      <c r="AP21" s="189" t="str">
        <f t="shared" si="10"/>
        <v/>
      </c>
      <c r="AQ21" s="189" t="str">
        <f t="shared" si="11"/>
        <v/>
      </c>
      <c r="AR21" s="189" t="str">
        <f t="shared" si="12"/>
        <v/>
      </c>
      <c r="AS21" s="126" t="str">
        <f t="shared" si="24"/>
        <v/>
      </c>
      <c r="AT21" s="88" t="str">
        <f t="shared" si="25"/>
        <v/>
      </c>
      <c r="AU21" s="7" t="str">
        <f t="shared" si="13"/>
        <v/>
      </c>
      <c r="AV21" s="7" t="str">
        <f t="shared" si="13"/>
        <v/>
      </c>
      <c r="AW21" s="7" t="str">
        <f t="shared" si="13"/>
        <v/>
      </c>
      <c r="AX21" s="7" t="str">
        <f t="shared" si="13"/>
        <v/>
      </c>
      <c r="AY21" s="7" t="str">
        <f t="shared" si="13"/>
        <v/>
      </c>
      <c r="AZ21" s="126" t="str">
        <f t="shared" si="13"/>
        <v/>
      </c>
      <c r="BA21" s="7" t="str">
        <f t="shared" si="14"/>
        <v/>
      </c>
      <c r="BB21" s="7" t="str">
        <f t="shared" si="14"/>
        <v/>
      </c>
      <c r="BC21" s="7" t="str">
        <f t="shared" si="14"/>
        <v/>
      </c>
      <c r="BD21" s="7" t="str">
        <f t="shared" si="14"/>
        <v/>
      </c>
      <c r="BE21" s="7" t="str">
        <f t="shared" si="14"/>
        <v/>
      </c>
      <c r="BF21" s="7" t="str">
        <f t="shared" si="14"/>
        <v/>
      </c>
      <c r="BG21" s="126" t="str">
        <f t="shared" si="14"/>
        <v/>
      </c>
    </row>
    <row r="22" spans="2:59" ht="15.95" customHeight="1">
      <c r="B22" s="268">
        <v>17</v>
      </c>
      <c r="C22" s="215" t="str">
        <f>IF('入力シート（実践前）'!C22="","",'入力シート（実践前）'!C22)</f>
        <v/>
      </c>
      <c r="D22" s="216" t="e">
        <f>IF(C22="","",COUNTIF(C$6:C22,C22))+IF(C22=2,100)</f>
        <v>#VALUE!</v>
      </c>
      <c r="E22" s="269" t="str">
        <f>IF('入力シート（実践前）'!E22="","",'入力シート（実践前）'!E22)</f>
        <v/>
      </c>
      <c r="F22" s="270"/>
      <c r="G22" s="149"/>
      <c r="H22" s="150"/>
      <c r="I22" s="150"/>
      <c r="J22" s="150"/>
      <c r="K22" s="150"/>
      <c r="L22" s="150"/>
      <c r="M22" s="271" t="str">
        <f t="shared" si="15"/>
        <v/>
      </c>
      <c r="N22" s="265" t="str">
        <f>IF(M22="","",COUNT(M$6:M22))</f>
        <v/>
      </c>
      <c r="O22" s="149"/>
      <c r="P22" s="150"/>
      <c r="Q22" s="150"/>
      <c r="R22" s="150"/>
      <c r="S22" s="150"/>
      <c r="T22" s="150"/>
      <c r="U22" s="272" t="str">
        <f t="shared" si="16"/>
        <v/>
      </c>
      <c r="V22" s="267" t="str">
        <f>IF(U22="","",COUNT(U$6:U22))</f>
        <v/>
      </c>
      <c r="W22" s="83">
        <v>17</v>
      </c>
      <c r="X22" s="98">
        <f t="shared" si="17"/>
        <v>0</v>
      </c>
      <c r="Y22" s="98">
        <f t="shared" si="18"/>
        <v>0</v>
      </c>
      <c r="Z22" s="98">
        <f t="shared" si="19"/>
        <v>0</v>
      </c>
      <c r="AA22" s="85">
        <f t="shared" si="20"/>
        <v>0</v>
      </c>
      <c r="AB22" s="88"/>
      <c r="AC22" s="75"/>
      <c r="AD22" s="189" t="str">
        <f t="shared" si="2"/>
        <v/>
      </c>
      <c r="AE22" s="70" t="str">
        <f t="shared" si="21"/>
        <v/>
      </c>
      <c r="AF22" s="69" t="str">
        <f t="shared" si="22"/>
        <v/>
      </c>
      <c r="AG22" s="189" t="str">
        <f t="shared" si="3"/>
        <v/>
      </c>
      <c r="AH22" s="189" t="str">
        <f t="shared" si="4"/>
        <v/>
      </c>
      <c r="AI22" s="189" t="str">
        <f t="shared" si="5"/>
        <v/>
      </c>
      <c r="AJ22" s="189" t="str">
        <f t="shared" si="6"/>
        <v/>
      </c>
      <c r="AK22" s="189" t="str">
        <f t="shared" si="23"/>
        <v/>
      </c>
      <c r="AL22" s="124" t="str">
        <f t="shared" si="26"/>
        <v/>
      </c>
      <c r="AM22" s="69" t="str">
        <f t="shared" si="7"/>
        <v/>
      </c>
      <c r="AN22" s="189" t="str">
        <f t="shared" si="8"/>
        <v/>
      </c>
      <c r="AO22" s="189" t="str">
        <f t="shared" si="9"/>
        <v/>
      </c>
      <c r="AP22" s="189" t="str">
        <f t="shared" si="10"/>
        <v/>
      </c>
      <c r="AQ22" s="189" t="str">
        <f t="shared" si="11"/>
        <v/>
      </c>
      <c r="AR22" s="189" t="str">
        <f t="shared" si="12"/>
        <v/>
      </c>
      <c r="AS22" s="126" t="str">
        <f t="shared" si="24"/>
        <v/>
      </c>
      <c r="AT22" s="88" t="str">
        <f t="shared" si="25"/>
        <v/>
      </c>
      <c r="AU22" s="7" t="str">
        <f t="shared" si="25"/>
        <v/>
      </c>
      <c r="AV22" s="7" t="str">
        <f t="shared" si="25"/>
        <v/>
      </c>
      <c r="AW22" s="7" t="str">
        <f t="shared" si="25"/>
        <v/>
      </c>
      <c r="AX22" s="7" t="str">
        <f t="shared" si="25"/>
        <v/>
      </c>
      <c r="AY22" s="7" t="str">
        <f t="shared" si="25"/>
        <v/>
      </c>
      <c r="AZ22" s="126" t="str">
        <f t="shared" si="25"/>
        <v/>
      </c>
      <c r="BA22" s="7" t="str">
        <f t="shared" si="25"/>
        <v/>
      </c>
      <c r="BB22" s="7" t="str">
        <f t="shared" si="25"/>
        <v/>
      </c>
      <c r="BC22" s="7" t="str">
        <f t="shared" si="25"/>
        <v/>
      </c>
      <c r="BD22" s="7" t="str">
        <f t="shared" si="25"/>
        <v/>
      </c>
      <c r="BE22" s="7" t="str">
        <f t="shared" si="25"/>
        <v/>
      </c>
      <c r="BF22" s="7" t="str">
        <f t="shared" si="25"/>
        <v/>
      </c>
      <c r="BG22" s="126" t="str">
        <f t="shared" si="25"/>
        <v/>
      </c>
    </row>
    <row r="23" spans="2:59" ht="15.95" customHeight="1">
      <c r="B23" s="268">
        <v>18</v>
      </c>
      <c r="C23" s="215" t="str">
        <f>IF('入力シート（実践前）'!C23="","",'入力シート（実践前）'!C23)</f>
        <v/>
      </c>
      <c r="D23" s="216" t="e">
        <f>IF(C23="","",COUNTIF(C$6:C23,C23))+IF(C23=2,100)</f>
        <v>#VALUE!</v>
      </c>
      <c r="E23" s="269" t="str">
        <f>IF('入力シート（実践前）'!E23="","",'入力シート（実践前）'!E23)</f>
        <v/>
      </c>
      <c r="F23" s="270"/>
      <c r="G23" s="149"/>
      <c r="H23" s="150"/>
      <c r="I23" s="150"/>
      <c r="J23" s="150"/>
      <c r="K23" s="150"/>
      <c r="L23" s="150"/>
      <c r="M23" s="271" t="str">
        <f t="shared" si="15"/>
        <v/>
      </c>
      <c r="N23" s="265" t="str">
        <f>IF(M23="","",COUNT(M$6:M23))</f>
        <v/>
      </c>
      <c r="O23" s="149"/>
      <c r="P23" s="150"/>
      <c r="Q23" s="150"/>
      <c r="R23" s="150"/>
      <c r="S23" s="150"/>
      <c r="T23" s="150"/>
      <c r="U23" s="272" t="str">
        <f t="shared" si="16"/>
        <v/>
      </c>
      <c r="V23" s="267" t="str">
        <f>IF(U23="","",COUNT(U$6:U23))</f>
        <v/>
      </c>
      <c r="W23" s="83">
        <v>18</v>
      </c>
      <c r="X23" s="98">
        <f t="shared" si="17"/>
        <v>0</v>
      </c>
      <c r="Y23" s="98">
        <f t="shared" si="18"/>
        <v>0</v>
      </c>
      <c r="Z23" s="98">
        <f t="shared" si="19"/>
        <v>0</v>
      </c>
      <c r="AA23" s="85">
        <f t="shared" si="20"/>
        <v>0</v>
      </c>
      <c r="AB23" s="88"/>
      <c r="AC23" s="75"/>
      <c r="AD23" s="189" t="str">
        <f t="shared" si="2"/>
        <v/>
      </c>
      <c r="AE23" s="70" t="str">
        <f t="shared" si="21"/>
        <v/>
      </c>
      <c r="AF23" s="69" t="str">
        <f t="shared" si="22"/>
        <v/>
      </c>
      <c r="AG23" s="189" t="str">
        <f t="shared" si="3"/>
        <v/>
      </c>
      <c r="AH23" s="189" t="str">
        <f t="shared" si="4"/>
        <v/>
      </c>
      <c r="AI23" s="189" t="str">
        <f t="shared" si="5"/>
        <v/>
      </c>
      <c r="AJ23" s="189" t="str">
        <f t="shared" si="6"/>
        <v/>
      </c>
      <c r="AK23" s="189" t="str">
        <f t="shared" si="23"/>
        <v/>
      </c>
      <c r="AL23" s="124" t="str">
        <f t="shared" si="26"/>
        <v/>
      </c>
      <c r="AM23" s="69" t="str">
        <f t="shared" si="7"/>
        <v/>
      </c>
      <c r="AN23" s="189" t="str">
        <f t="shared" si="8"/>
        <v/>
      </c>
      <c r="AO23" s="189" t="str">
        <f t="shared" si="9"/>
        <v/>
      </c>
      <c r="AP23" s="189" t="str">
        <f t="shared" si="10"/>
        <v/>
      </c>
      <c r="AQ23" s="189" t="str">
        <f t="shared" si="11"/>
        <v/>
      </c>
      <c r="AR23" s="189" t="str">
        <f t="shared" si="12"/>
        <v/>
      </c>
      <c r="AS23" s="126" t="str">
        <f t="shared" si="24"/>
        <v/>
      </c>
      <c r="AT23" s="88" t="str">
        <f t="shared" si="25"/>
        <v/>
      </c>
      <c r="AU23" s="7" t="str">
        <f t="shared" si="25"/>
        <v/>
      </c>
      <c r="AV23" s="7" t="str">
        <f t="shared" si="25"/>
        <v/>
      </c>
      <c r="AW23" s="7" t="str">
        <f t="shared" si="25"/>
        <v/>
      </c>
      <c r="AX23" s="7" t="str">
        <f t="shared" si="25"/>
        <v/>
      </c>
      <c r="AY23" s="7" t="str">
        <f t="shared" si="25"/>
        <v/>
      </c>
      <c r="AZ23" s="126" t="str">
        <f t="shared" si="25"/>
        <v/>
      </c>
      <c r="BA23" s="7" t="str">
        <f t="shared" si="25"/>
        <v/>
      </c>
      <c r="BB23" s="7" t="str">
        <f t="shared" si="25"/>
        <v/>
      </c>
      <c r="BC23" s="7" t="str">
        <f t="shared" si="25"/>
        <v/>
      </c>
      <c r="BD23" s="7" t="str">
        <f t="shared" si="25"/>
        <v/>
      </c>
      <c r="BE23" s="7" t="str">
        <f t="shared" si="25"/>
        <v/>
      </c>
      <c r="BF23" s="7" t="str">
        <f t="shared" si="25"/>
        <v/>
      </c>
      <c r="BG23" s="126" t="str">
        <f t="shared" si="25"/>
        <v/>
      </c>
    </row>
    <row r="24" spans="2:59" ht="15.95" customHeight="1">
      <c r="B24" s="268">
        <v>19</v>
      </c>
      <c r="C24" s="215" t="str">
        <f>IF('入力シート（実践前）'!C24="","",'入力シート（実践前）'!C24)</f>
        <v/>
      </c>
      <c r="D24" s="216" t="e">
        <f>IF(C24="","",COUNTIF(C$6:C24,C24))+IF(C24=2,100)</f>
        <v>#VALUE!</v>
      </c>
      <c r="E24" s="269" t="str">
        <f>IF('入力シート（実践前）'!E24="","",'入力シート（実践前）'!E24)</f>
        <v/>
      </c>
      <c r="F24" s="270"/>
      <c r="G24" s="149"/>
      <c r="H24" s="150"/>
      <c r="I24" s="150"/>
      <c r="J24" s="150"/>
      <c r="K24" s="150"/>
      <c r="L24" s="150"/>
      <c r="M24" s="271" t="str">
        <f t="shared" si="15"/>
        <v/>
      </c>
      <c r="N24" s="265" t="str">
        <f>IF(M24="","",COUNT(M$6:M24))</f>
        <v/>
      </c>
      <c r="O24" s="149"/>
      <c r="P24" s="150"/>
      <c r="Q24" s="150"/>
      <c r="R24" s="150"/>
      <c r="S24" s="150"/>
      <c r="T24" s="150"/>
      <c r="U24" s="272" t="str">
        <f t="shared" si="16"/>
        <v/>
      </c>
      <c r="V24" s="267" t="str">
        <f>IF(U24="","",COUNT(U$6:U24))</f>
        <v/>
      </c>
      <c r="W24" s="83">
        <v>19</v>
      </c>
      <c r="X24" s="98">
        <f t="shared" si="17"/>
        <v>0</v>
      </c>
      <c r="Y24" s="98">
        <f t="shared" si="18"/>
        <v>0</v>
      </c>
      <c r="Z24" s="98">
        <f t="shared" si="19"/>
        <v>0</v>
      </c>
      <c r="AA24" s="85">
        <f t="shared" si="20"/>
        <v>0</v>
      </c>
      <c r="AB24" s="88"/>
      <c r="AC24" s="75"/>
      <c r="AD24" s="189" t="str">
        <f t="shared" si="2"/>
        <v/>
      </c>
      <c r="AE24" s="70" t="str">
        <f t="shared" si="21"/>
        <v/>
      </c>
      <c r="AF24" s="69" t="str">
        <f t="shared" si="22"/>
        <v/>
      </c>
      <c r="AG24" s="189" t="str">
        <f t="shared" si="3"/>
        <v/>
      </c>
      <c r="AH24" s="189" t="str">
        <f t="shared" si="4"/>
        <v/>
      </c>
      <c r="AI24" s="189" t="str">
        <f t="shared" si="5"/>
        <v/>
      </c>
      <c r="AJ24" s="189" t="str">
        <f t="shared" si="6"/>
        <v/>
      </c>
      <c r="AK24" s="189" t="str">
        <f t="shared" si="23"/>
        <v/>
      </c>
      <c r="AL24" s="124" t="str">
        <f t="shared" si="26"/>
        <v/>
      </c>
      <c r="AM24" s="69" t="str">
        <f t="shared" si="7"/>
        <v/>
      </c>
      <c r="AN24" s="189" t="str">
        <f t="shared" si="8"/>
        <v/>
      </c>
      <c r="AO24" s="189" t="str">
        <f t="shared" si="9"/>
        <v/>
      </c>
      <c r="AP24" s="189" t="str">
        <f t="shared" si="10"/>
        <v/>
      </c>
      <c r="AQ24" s="189" t="str">
        <f t="shared" si="11"/>
        <v/>
      </c>
      <c r="AR24" s="189" t="str">
        <f t="shared" si="12"/>
        <v/>
      </c>
      <c r="AS24" s="126" t="str">
        <f t="shared" si="24"/>
        <v/>
      </c>
      <c r="AT24" s="88" t="str">
        <f t="shared" si="25"/>
        <v/>
      </c>
      <c r="AU24" s="7" t="str">
        <f t="shared" si="25"/>
        <v/>
      </c>
      <c r="AV24" s="7" t="str">
        <f t="shared" si="25"/>
        <v/>
      </c>
      <c r="AW24" s="7" t="str">
        <f t="shared" si="25"/>
        <v/>
      </c>
      <c r="AX24" s="7" t="str">
        <f t="shared" si="25"/>
        <v/>
      </c>
      <c r="AY24" s="7" t="str">
        <f t="shared" si="25"/>
        <v/>
      </c>
      <c r="AZ24" s="126" t="str">
        <f t="shared" si="25"/>
        <v/>
      </c>
      <c r="BA24" s="7" t="str">
        <f t="shared" si="25"/>
        <v/>
      </c>
      <c r="BB24" s="7" t="str">
        <f t="shared" si="25"/>
        <v/>
      </c>
      <c r="BC24" s="7" t="str">
        <f t="shared" si="25"/>
        <v/>
      </c>
      <c r="BD24" s="7" t="str">
        <f t="shared" si="25"/>
        <v/>
      </c>
      <c r="BE24" s="7" t="str">
        <f t="shared" si="25"/>
        <v/>
      </c>
      <c r="BF24" s="7" t="str">
        <f t="shared" si="25"/>
        <v/>
      </c>
      <c r="BG24" s="126" t="str">
        <f t="shared" si="25"/>
        <v/>
      </c>
    </row>
    <row r="25" spans="2:59" ht="15.95" customHeight="1" thickBot="1">
      <c r="B25" s="273">
        <v>20</v>
      </c>
      <c r="C25" s="217" t="str">
        <f>IF('入力シート（実践前）'!C25="","",'入力シート（実践前）'!C25)</f>
        <v/>
      </c>
      <c r="D25" s="218" t="e">
        <f>IF(C25="","",COUNTIF(C$6:C25,C25))+IF(C25=2,100)</f>
        <v>#VALUE!</v>
      </c>
      <c r="E25" s="274" t="str">
        <f>IF('入力シート（実践前）'!E25="","",'入力シート（実践前）'!E25)</f>
        <v/>
      </c>
      <c r="F25" s="275"/>
      <c r="G25" s="151"/>
      <c r="H25" s="152"/>
      <c r="I25" s="152"/>
      <c r="J25" s="152"/>
      <c r="K25" s="152"/>
      <c r="L25" s="152"/>
      <c r="M25" s="276" t="str">
        <f t="shared" si="15"/>
        <v/>
      </c>
      <c r="N25" s="265" t="str">
        <f>IF(M25="","",COUNT(M$6:M25))</f>
        <v/>
      </c>
      <c r="O25" s="151"/>
      <c r="P25" s="152"/>
      <c r="Q25" s="152"/>
      <c r="R25" s="152"/>
      <c r="S25" s="152"/>
      <c r="T25" s="152"/>
      <c r="U25" s="277" t="str">
        <f t="shared" si="16"/>
        <v/>
      </c>
      <c r="V25" s="267" t="str">
        <f>IF(U25="","",COUNT(U$6:U25))</f>
        <v/>
      </c>
      <c r="W25" s="83">
        <v>20</v>
      </c>
      <c r="X25" s="98">
        <f t="shared" si="17"/>
        <v>0</v>
      </c>
      <c r="Y25" s="98">
        <f t="shared" si="18"/>
        <v>0</v>
      </c>
      <c r="Z25" s="98">
        <f t="shared" si="19"/>
        <v>0</v>
      </c>
      <c r="AA25" s="85">
        <f t="shared" si="20"/>
        <v>0</v>
      </c>
      <c r="AB25" s="88"/>
      <c r="AC25" s="75"/>
      <c r="AD25" s="189" t="str">
        <f t="shared" si="2"/>
        <v/>
      </c>
      <c r="AE25" s="70" t="str">
        <f t="shared" si="21"/>
        <v/>
      </c>
      <c r="AF25" s="99" t="str">
        <f t="shared" si="22"/>
        <v/>
      </c>
      <c r="AG25" s="189" t="str">
        <f t="shared" si="3"/>
        <v/>
      </c>
      <c r="AH25" s="189" t="str">
        <f t="shared" si="4"/>
        <v/>
      </c>
      <c r="AI25" s="189" t="str">
        <f t="shared" si="5"/>
        <v/>
      </c>
      <c r="AJ25" s="189" t="str">
        <f t="shared" si="6"/>
        <v/>
      </c>
      <c r="AK25" s="189" t="str">
        <f t="shared" si="23"/>
        <v/>
      </c>
      <c r="AL25" s="124" t="str">
        <f t="shared" si="26"/>
        <v/>
      </c>
      <c r="AM25" s="69" t="str">
        <f t="shared" si="7"/>
        <v/>
      </c>
      <c r="AN25" s="189" t="str">
        <f t="shared" si="8"/>
        <v/>
      </c>
      <c r="AO25" s="189" t="str">
        <f t="shared" si="9"/>
        <v/>
      </c>
      <c r="AP25" s="189" t="str">
        <f t="shared" si="10"/>
        <v/>
      </c>
      <c r="AQ25" s="189" t="str">
        <f t="shared" si="11"/>
        <v/>
      </c>
      <c r="AR25" s="189" t="str">
        <f t="shared" si="12"/>
        <v/>
      </c>
      <c r="AS25" s="126" t="str">
        <f t="shared" si="24"/>
        <v/>
      </c>
      <c r="AT25" s="88" t="str">
        <f t="shared" si="25"/>
        <v/>
      </c>
      <c r="AU25" s="7" t="str">
        <f t="shared" si="25"/>
        <v/>
      </c>
      <c r="AV25" s="7" t="str">
        <f t="shared" si="25"/>
        <v/>
      </c>
      <c r="AW25" s="7" t="str">
        <f t="shared" si="25"/>
        <v/>
      </c>
      <c r="AX25" s="7" t="str">
        <f t="shared" si="25"/>
        <v/>
      </c>
      <c r="AY25" s="7" t="str">
        <f t="shared" si="25"/>
        <v/>
      </c>
      <c r="AZ25" s="126" t="str">
        <f t="shared" si="25"/>
        <v/>
      </c>
      <c r="BA25" s="7" t="str">
        <f t="shared" si="25"/>
        <v/>
      </c>
      <c r="BB25" s="7" t="str">
        <f t="shared" si="25"/>
        <v/>
      </c>
      <c r="BC25" s="7" t="str">
        <f t="shared" si="25"/>
        <v/>
      </c>
      <c r="BD25" s="7" t="str">
        <f t="shared" si="25"/>
        <v/>
      </c>
      <c r="BE25" s="7" t="str">
        <f t="shared" si="25"/>
        <v/>
      </c>
      <c r="BF25" s="7" t="str">
        <f t="shared" si="25"/>
        <v/>
      </c>
      <c r="BG25" s="126" t="str">
        <f t="shared" si="25"/>
        <v/>
      </c>
    </row>
    <row r="26" spans="2:59" ht="15.95" customHeight="1">
      <c r="B26" s="261">
        <v>21</v>
      </c>
      <c r="C26" s="213" t="str">
        <f>IF('入力シート（実践前）'!C26="","",'入力シート（実践前）'!C26)</f>
        <v/>
      </c>
      <c r="D26" s="219" t="e">
        <f>IF(C26="","",COUNTIF(C$6:C26,C26))+IF(C26=2,100)</f>
        <v>#VALUE!</v>
      </c>
      <c r="E26" s="262" t="str">
        <f>IF('入力シート（実践前）'!E26="","",'入力シート（実践前）'!E26)</f>
        <v/>
      </c>
      <c r="F26" s="263"/>
      <c r="G26" s="147"/>
      <c r="H26" s="148"/>
      <c r="I26" s="148"/>
      <c r="J26" s="148"/>
      <c r="K26" s="148"/>
      <c r="L26" s="148"/>
      <c r="M26" s="264" t="str">
        <f t="shared" si="15"/>
        <v/>
      </c>
      <c r="N26" s="265" t="str">
        <f>IF(M26="","",COUNT(M$6:M26))</f>
        <v/>
      </c>
      <c r="O26" s="147"/>
      <c r="P26" s="148"/>
      <c r="Q26" s="148"/>
      <c r="R26" s="148"/>
      <c r="S26" s="148"/>
      <c r="T26" s="148"/>
      <c r="U26" s="266" t="str">
        <f t="shared" si="16"/>
        <v/>
      </c>
      <c r="V26" s="267" t="str">
        <f>IF(U26="","",COUNT(U$6:U26))</f>
        <v/>
      </c>
      <c r="W26" s="83">
        <v>21</v>
      </c>
      <c r="X26" s="98">
        <f t="shared" si="17"/>
        <v>0</v>
      </c>
      <c r="Y26" s="98">
        <f t="shared" si="18"/>
        <v>0</v>
      </c>
      <c r="Z26" s="98">
        <f t="shared" si="19"/>
        <v>0</v>
      </c>
      <c r="AA26" s="85">
        <f t="shared" si="20"/>
        <v>0</v>
      </c>
      <c r="AB26" s="88"/>
      <c r="AC26" s="75"/>
      <c r="AD26" s="189" t="str">
        <f t="shared" si="2"/>
        <v/>
      </c>
      <c r="AE26" s="70" t="str">
        <f t="shared" si="21"/>
        <v/>
      </c>
      <c r="AF26" s="69" t="str">
        <f t="shared" si="22"/>
        <v/>
      </c>
      <c r="AG26" s="189" t="str">
        <f t="shared" si="3"/>
        <v/>
      </c>
      <c r="AH26" s="189" t="str">
        <f t="shared" si="4"/>
        <v/>
      </c>
      <c r="AI26" s="189" t="str">
        <f t="shared" si="5"/>
        <v/>
      </c>
      <c r="AJ26" s="189" t="str">
        <f t="shared" si="6"/>
        <v/>
      </c>
      <c r="AK26" s="189" t="str">
        <f t="shared" si="23"/>
        <v/>
      </c>
      <c r="AL26" s="124" t="str">
        <f t="shared" si="26"/>
        <v/>
      </c>
      <c r="AM26" s="69" t="str">
        <f t="shared" si="7"/>
        <v/>
      </c>
      <c r="AN26" s="189" t="str">
        <f t="shared" si="8"/>
        <v/>
      </c>
      <c r="AO26" s="189" t="str">
        <f t="shared" si="9"/>
        <v/>
      </c>
      <c r="AP26" s="189" t="str">
        <f t="shared" si="10"/>
        <v/>
      </c>
      <c r="AQ26" s="189" t="str">
        <f t="shared" si="11"/>
        <v/>
      </c>
      <c r="AR26" s="189" t="str">
        <f t="shared" si="12"/>
        <v/>
      </c>
      <c r="AS26" s="126" t="str">
        <f t="shared" si="24"/>
        <v/>
      </c>
      <c r="AT26" s="88" t="str">
        <f t="shared" si="25"/>
        <v/>
      </c>
      <c r="AU26" s="7" t="str">
        <f t="shared" si="25"/>
        <v/>
      </c>
      <c r="AV26" s="7" t="str">
        <f t="shared" si="25"/>
        <v/>
      </c>
      <c r="AW26" s="7" t="str">
        <f t="shared" si="25"/>
        <v/>
      </c>
      <c r="AX26" s="7" t="str">
        <f t="shared" si="25"/>
        <v/>
      </c>
      <c r="AY26" s="7" t="str">
        <f t="shared" si="25"/>
        <v/>
      </c>
      <c r="AZ26" s="126" t="str">
        <f t="shared" si="25"/>
        <v/>
      </c>
      <c r="BA26" s="7" t="str">
        <f t="shared" si="25"/>
        <v/>
      </c>
      <c r="BB26" s="7" t="str">
        <f t="shared" si="25"/>
        <v/>
      </c>
      <c r="BC26" s="7" t="str">
        <f t="shared" si="25"/>
        <v/>
      </c>
      <c r="BD26" s="7" t="str">
        <f t="shared" si="25"/>
        <v/>
      </c>
      <c r="BE26" s="7" t="str">
        <f t="shared" si="25"/>
        <v/>
      </c>
      <c r="BF26" s="7" t="str">
        <f t="shared" si="25"/>
        <v/>
      </c>
      <c r="BG26" s="126" t="str">
        <f t="shared" si="25"/>
        <v/>
      </c>
    </row>
    <row r="27" spans="2:59" ht="15.95" customHeight="1">
      <c r="B27" s="268">
        <v>22</v>
      </c>
      <c r="C27" s="215" t="str">
        <f>IF('入力シート（実践前）'!C27="","",'入力シート（実践前）'!C27)</f>
        <v/>
      </c>
      <c r="D27" s="216" t="e">
        <f>IF(C27="","",COUNTIF(C$6:C27,C27))+IF(C27=2,100)</f>
        <v>#VALUE!</v>
      </c>
      <c r="E27" s="269" t="str">
        <f>IF('入力シート（実践前）'!E27="","",'入力シート（実践前）'!E27)</f>
        <v/>
      </c>
      <c r="F27" s="270"/>
      <c r="G27" s="149"/>
      <c r="H27" s="150"/>
      <c r="I27" s="150"/>
      <c r="J27" s="150"/>
      <c r="K27" s="150"/>
      <c r="L27" s="150"/>
      <c r="M27" s="271" t="str">
        <f t="shared" si="15"/>
        <v/>
      </c>
      <c r="N27" s="265" t="str">
        <f>IF(M27="","",COUNT(M$6:M27))</f>
        <v/>
      </c>
      <c r="O27" s="149"/>
      <c r="P27" s="150"/>
      <c r="Q27" s="150"/>
      <c r="R27" s="150"/>
      <c r="S27" s="150"/>
      <c r="T27" s="150"/>
      <c r="U27" s="272" t="str">
        <f t="shared" si="16"/>
        <v/>
      </c>
      <c r="V27" s="267" t="str">
        <f>IF(U27="","",COUNT(U$6:U27))</f>
        <v/>
      </c>
      <c r="W27" s="83">
        <v>22</v>
      </c>
      <c r="X27" s="98">
        <f t="shared" si="17"/>
        <v>0</v>
      </c>
      <c r="Y27" s="98">
        <f t="shared" si="18"/>
        <v>0</v>
      </c>
      <c r="Z27" s="98">
        <f t="shared" si="19"/>
        <v>0</v>
      </c>
      <c r="AA27" s="85">
        <f t="shared" si="20"/>
        <v>0</v>
      </c>
      <c r="AB27" s="88"/>
      <c r="AC27" s="75"/>
      <c r="AD27" s="141" t="str">
        <f t="shared" si="2"/>
        <v/>
      </c>
      <c r="AE27" s="72" t="str">
        <f t="shared" si="21"/>
        <v/>
      </c>
      <c r="AF27" s="140" t="str">
        <f t="shared" si="22"/>
        <v/>
      </c>
      <c r="AG27" s="141" t="str">
        <f t="shared" si="3"/>
        <v/>
      </c>
      <c r="AH27" s="141" t="str">
        <f t="shared" si="4"/>
        <v/>
      </c>
      <c r="AI27" s="141" t="str">
        <f t="shared" si="5"/>
        <v/>
      </c>
      <c r="AJ27" s="141" t="str">
        <f t="shared" si="6"/>
        <v/>
      </c>
      <c r="AK27" s="141" t="str">
        <f t="shared" si="23"/>
        <v/>
      </c>
      <c r="AL27" s="125" t="str">
        <f t="shared" si="26"/>
        <v/>
      </c>
      <c r="AM27" s="140" t="str">
        <f t="shared" si="7"/>
        <v/>
      </c>
      <c r="AN27" s="141" t="str">
        <f t="shared" si="8"/>
        <v/>
      </c>
      <c r="AO27" s="141" t="str">
        <f t="shared" si="9"/>
        <v/>
      </c>
      <c r="AP27" s="141" t="str">
        <f t="shared" si="10"/>
        <v/>
      </c>
      <c r="AQ27" s="141" t="str">
        <f t="shared" si="11"/>
        <v/>
      </c>
      <c r="AR27" s="141" t="str">
        <f t="shared" si="12"/>
        <v/>
      </c>
      <c r="AS27" s="127" t="str">
        <f t="shared" si="24"/>
        <v/>
      </c>
      <c r="AT27" s="86" t="str">
        <f t="shared" si="25"/>
        <v/>
      </c>
      <c r="AU27" s="94" t="str">
        <f t="shared" si="25"/>
        <v/>
      </c>
      <c r="AV27" s="94" t="str">
        <f t="shared" si="25"/>
        <v/>
      </c>
      <c r="AW27" s="94" t="str">
        <f t="shared" si="25"/>
        <v/>
      </c>
      <c r="AX27" s="94" t="str">
        <f t="shared" si="25"/>
        <v/>
      </c>
      <c r="AY27" s="94" t="str">
        <f t="shared" si="25"/>
        <v/>
      </c>
      <c r="AZ27" s="127" t="str">
        <f t="shared" si="25"/>
        <v/>
      </c>
      <c r="BA27" s="94" t="str">
        <f t="shared" si="25"/>
        <v/>
      </c>
      <c r="BB27" s="94" t="str">
        <f t="shared" si="25"/>
        <v/>
      </c>
      <c r="BC27" s="94" t="str">
        <f t="shared" si="25"/>
        <v/>
      </c>
      <c r="BD27" s="94" t="str">
        <f t="shared" si="25"/>
        <v/>
      </c>
      <c r="BE27" s="94" t="str">
        <f t="shared" si="25"/>
        <v/>
      </c>
      <c r="BF27" s="94" t="str">
        <f t="shared" si="25"/>
        <v/>
      </c>
      <c r="BG27" s="127" t="str">
        <f t="shared" si="25"/>
        <v/>
      </c>
    </row>
    <row r="28" spans="2:59" ht="15.95" customHeight="1">
      <c r="B28" s="268">
        <v>23</v>
      </c>
      <c r="C28" s="215" t="str">
        <f>IF('入力シート（実践前）'!C28="","",'入力シート（実践前）'!C28)</f>
        <v/>
      </c>
      <c r="D28" s="216" t="e">
        <f>IF(C28="","",COUNTIF(C$6:C28,C28))+IF(C28=2,100)</f>
        <v>#VALUE!</v>
      </c>
      <c r="E28" s="269" t="str">
        <f>IF('入力シート（実践前）'!E28="","",'入力シート（実践前）'!E28)</f>
        <v/>
      </c>
      <c r="F28" s="270"/>
      <c r="G28" s="149"/>
      <c r="H28" s="150"/>
      <c r="I28" s="150"/>
      <c r="J28" s="150"/>
      <c r="K28" s="150"/>
      <c r="L28" s="150"/>
      <c r="M28" s="271" t="str">
        <f t="shared" si="15"/>
        <v/>
      </c>
      <c r="N28" s="265" t="str">
        <f>IF(M28="","",COUNT(M$6:M28))</f>
        <v/>
      </c>
      <c r="O28" s="149"/>
      <c r="P28" s="150"/>
      <c r="Q28" s="150"/>
      <c r="R28" s="150"/>
      <c r="S28" s="150"/>
      <c r="T28" s="150"/>
      <c r="U28" s="272" t="str">
        <f t="shared" si="16"/>
        <v/>
      </c>
      <c r="V28" s="267" t="str">
        <f>IF(U28="","",COUNT(U$6:U28))</f>
        <v/>
      </c>
      <c r="W28" s="83">
        <v>23</v>
      </c>
      <c r="X28" s="98">
        <f t="shared" si="17"/>
        <v>0</v>
      </c>
      <c r="Y28" s="98">
        <f t="shared" si="18"/>
        <v>0</v>
      </c>
      <c r="Z28" s="98">
        <f t="shared" si="19"/>
        <v>0</v>
      </c>
      <c r="AA28" s="85">
        <f t="shared" si="20"/>
        <v>0</v>
      </c>
      <c r="AB28" s="88"/>
      <c r="AC28" s="75"/>
      <c r="AD28" s="73" t="str">
        <f t="shared" ref="AD28:AD49" si="27">IF(COUNTIF(D:D,"&gt;101")&lt;ROW(A1),"",ROW(A1))</f>
        <v/>
      </c>
      <c r="AE28" s="68" t="str">
        <f t="shared" ref="AE28:AE50" si="28">IF(AD28="","",INDEX(E:E,MATCH(AD28+100,D:D,0)))</f>
        <v/>
      </c>
      <c r="AF28" s="67" t="str">
        <f>IF(AD28="","",INDEX(G:G,MATCH(AD28+100,D:D,0)))</f>
        <v/>
      </c>
      <c r="AG28" s="73" t="str">
        <f t="shared" ref="AG28:AG50" si="29">IF(AD28="","",INDEX(H:H,MATCH(AD28+100,D:D,0)))</f>
        <v/>
      </c>
      <c r="AH28" s="73" t="str">
        <f t="shared" ref="AH28:AH50" si="30">IF(AD28="","",INDEX(I:I,MATCH(AD28+100,D:D,0)))</f>
        <v/>
      </c>
      <c r="AI28" s="73" t="str">
        <f t="shared" ref="AI28:AI50" si="31">IF(AD28="","",INDEX(J:J,MATCH(AD28+100,D:D,0)))</f>
        <v/>
      </c>
      <c r="AJ28" s="73" t="str">
        <f>IF(AD28="","",INDEX(K:K,MATCH(AD28+100,D:D,0)))</f>
        <v/>
      </c>
      <c r="AK28" s="73" t="str">
        <f>IF(AD28="","",INDEX(L:L,MATCH(AD28+100,D:D,0)))</f>
        <v/>
      </c>
      <c r="AL28" s="123" t="str">
        <f>IF(AD28="","",INDEX(M:M,MATCH(AD28+100,D:D,0)))</f>
        <v/>
      </c>
      <c r="AM28" s="67" t="str">
        <f t="shared" ref="AM28:AM50" si="32">IF(AD28="","",INDEX(O:O,MATCH(AD28+100,D:D,0)))</f>
        <v/>
      </c>
      <c r="AN28" s="73" t="str">
        <f t="shared" ref="AN28:AN50" si="33">IF(AD28="","",INDEX(P:P,MATCH(AD28+100,D:D,0)))</f>
        <v/>
      </c>
      <c r="AO28" s="73" t="str">
        <f t="shared" ref="AO28:AO50" si="34">IF(AD28="","",INDEX(Q:Q,MATCH(AD28+100,D:D,0)))</f>
        <v/>
      </c>
      <c r="AP28" s="73" t="str">
        <f t="shared" ref="AP28:AP50" si="35">IF(AD28="","",INDEX(R:R,MATCH(AD28+100,D:D,0)))</f>
        <v/>
      </c>
      <c r="AQ28" s="73" t="str">
        <f t="shared" ref="AQ28:AQ50" si="36">IF(AD28="","",INDEX(S:S,MATCH(AD28+100,D:D,0)))</f>
        <v/>
      </c>
      <c r="AR28" s="73" t="str">
        <f t="shared" ref="AR28:AR50" si="37">IF(AD28="","",INDEX(T:T,MATCH(AD28+100,D:D,0)))</f>
        <v/>
      </c>
      <c r="AS28" s="126" t="str">
        <f>IF(AD28="","",INDEX(U:U,MATCH(AD28+100,D:D,0)))</f>
        <v/>
      </c>
      <c r="AT28" s="88" t="str">
        <f t="shared" si="25"/>
        <v/>
      </c>
      <c r="AU28" s="7" t="str">
        <f t="shared" si="25"/>
        <v/>
      </c>
      <c r="AV28" s="7" t="str">
        <f t="shared" si="25"/>
        <v/>
      </c>
      <c r="AW28" s="7" t="str">
        <f t="shared" si="25"/>
        <v/>
      </c>
      <c r="AX28" s="7" t="str">
        <f t="shared" si="25"/>
        <v/>
      </c>
      <c r="AY28" s="7" t="str">
        <f t="shared" si="25"/>
        <v/>
      </c>
      <c r="AZ28" s="126" t="str">
        <f t="shared" si="25"/>
        <v/>
      </c>
      <c r="BA28" s="7" t="str">
        <f t="shared" si="25"/>
        <v/>
      </c>
      <c r="BB28" s="7" t="str">
        <f t="shared" si="25"/>
        <v/>
      </c>
      <c r="BC28" s="7" t="str">
        <f t="shared" si="25"/>
        <v/>
      </c>
      <c r="BD28" s="7" t="str">
        <f t="shared" si="25"/>
        <v/>
      </c>
      <c r="BE28" s="7" t="str">
        <f t="shared" si="25"/>
        <v/>
      </c>
      <c r="BF28" s="7" t="str">
        <f t="shared" si="25"/>
        <v/>
      </c>
      <c r="BG28" s="126" t="str">
        <f t="shared" si="25"/>
        <v/>
      </c>
    </row>
    <row r="29" spans="2:59" ht="15.95" customHeight="1">
      <c r="B29" s="268">
        <v>24</v>
      </c>
      <c r="C29" s="215" t="str">
        <f>IF('入力シート（実践前）'!C29="","",'入力シート（実践前）'!C29)</f>
        <v/>
      </c>
      <c r="D29" s="216" t="e">
        <f>IF(C29="","",COUNTIF(C$6:C29,C29))+IF(C29=2,100)</f>
        <v>#VALUE!</v>
      </c>
      <c r="E29" s="269" t="str">
        <f>IF('入力シート（実践前）'!E29="","",'入力シート（実践前）'!E29)</f>
        <v/>
      </c>
      <c r="F29" s="270"/>
      <c r="G29" s="149"/>
      <c r="H29" s="150"/>
      <c r="I29" s="150"/>
      <c r="J29" s="150"/>
      <c r="K29" s="150"/>
      <c r="L29" s="150"/>
      <c r="M29" s="271" t="str">
        <f t="shared" si="15"/>
        <v/>
      </c>
      <c r="N29" s="265" t="str">
        <f>IF(M29="","",COUNT(M$6:M29))</f>
        <v/>
      </c>
      <c r="O29" s="149"/>
      <c r="P29" s="150"/>
      <c r="Q29" s="150"/>
      <c r="R29" s="150"/>
      <c r="S29" s="150"/>
      <c r="T29" s="150"/>
      <c r="U29" s="272" t="str">
        <f t="shared" si="16"/>
        <v/>
      </c>
      <c r="V29" s="267" t="str">
        <f>IF(U29="","",COUNT(U$6:U29))</f>
        <v/>
      </c>
      <c r="W29" s="83">
        <v>24</v>
      </c>
      <c r="X29" s="98">
        <f t="shared" si="17"/>
        <v>0</v>
      </c>
      <c r="Y29" s="98">
        <f t="shared" si="18"/>
        <v>0</v>
      </c>
      <c r="Z29" s="98">
        <f t="shared" si="19"/>
        <v>0</v>
      </c>
      <c r="AA29" s="85">
        <f t="shared" si="20"/>
        <v>0</v>
      </c>
      <c r="AB29" s="88"/>
      <c r="AC29" s="75"/>
      <c r="AD29" s="189" t="str">
        <f t="shared" si="27"/>
        <v/>
      </c>
      <c r="AE29" s="70" t="str">
        <f t="shared" si="28"/>
        <v/>
      </c>
      <c r="AF29" s="69" t="str">
        <f t="shared" ref="AF29:AF50" si="38">IF(AD29="","",INDEX(G:G,MATCH(AD29+100,D:D,0)))</f>
        <v/>
      </c>
      <c r="AG29" s="189" t="str">
        <f t="shared" si="29"/>
        <v/>
      </c>
      <c r="AH29" s="189" t="str">
        <f t="shared" si="30"/>
        <v/>
      </c>
      <c r="AI29" s="189" t="str">
        <f t="shared" si="31"/>
        <v/>
      </c>
      <c r="AJ29" s="189" t="str">
        <f t="shared" ref="AJ29:AJ50" si="39">IF(AD29="","",INDEX(K:K,MATCH(AD29+100,D:D,0)))</f>
        <v/>
      </c>
      <c r="AK29" s="189" t="str">
        <f t="shared" ref="AK29:AK50" si="40">IF(AD29="","",INDEX(L:L,MATCH(AD29+100,D:D,0)))</f>
        <v/>
      </c>
      <c r="AL29" s="124" t="str">
        <f t="shared" ref="AL29:AL49" si="41">IF(AD29="","",INDEX(M:M,MATCH(AD29+100,D:D,0)))</f>
        <v/>
      </c>
      <c r="AM29" s="69" t="str">
        <f t="shared" si="32"/>
        <v/>
      </c>
      <c r="AN29" s="189" t="str">
        <f t="shared" si="33"/>
        <v/>
      </c>
      <c r="AO29" s="189" t="str">
        <f t="shared" si="34"/>
        <v/>
      </c>
      <c r="AP29" s="189" t="str">
        <f t="shared" si="35"/>
        <v/>
      </c>
      <c r="AQ29" s="189" t="str">
        <f t="shared" si="36"/>
        <v/>
      </c>
      <c r="AR29" s="189" t="str">
        <f t="shared" si="37"/>
        <v/>
      </c>
      <c r="AS29" s="126" t="str">
        <f t="shared" ref="AS29:AS49" si="42">IF(AD29="","",INDEX(U:U,MATCH(AD29+100,D:D,0)))</f>
        <v/>
      </c>
      <c r="AT29" s="88" t="str">
        <f t="shared" si="25"/>
        <v/>
      </c>
      <c r="AU29" s="7" t="str">
        <f t="shared" si="25"/>
        <v/>
      </c>
      <c r="AV29" s="7" t="str">
        <f t="shared" si="25"/>
        <v/>
      </c>
      <c r="AW29" s="7" t="str">
        <f t="shared" si="25"/>
        <v/>
      </c>
      <c r="AX29" s="7" t="str">
        <f t="shared" si="25"/>
        <v/>
      </c>
      <c r="AY29" s="7" t="str">
        <f t="shared" si="25"/>
        <v/>
      </c>
      <c r="AZ29" s="126" t="str">
        <f t="shared" si="25"/>
        <v/>
      </c>
      <c r="BA29" s="7" t="str">
        <f t="shared" si="25"/>
        <v/>
      </c>
      <c r="BB29" s="7" t="str">
        <f t="shared" si="25"/>
        <v/>
      </c>
      <c r="BC29" s="7" t="str">
        <f t="shared" si="25"/>
        <v/>
      </c>
      <c r="BD29" s="7" t="str">
        <f t="shared" si="25"/>
        <v/>
      </c>
      <c r="BE29" s="7" t="str">
        <f t="shared" si="25"/>
        <v/>
      </c>
      <c r="BF29" s="7" t="str">
        <f t="shared" si="25"/>
        <v/>
      </c>
      <c r="BG29" s="126" t="str">
        <f t="shared" si="25"/>
        <v/>
      </c>
    </row>
    <row r="30" spans="2:59" ht="15.95" customHeight="1" thickBot="1">
      <c r="B30" s="273">
        <v>25</v>
      </c>
      <c r="C30" s="217" t="str">
        <f>IF('入力シート（実践前）'!C30="","",'入力シート（実践前）'!C30)</f>
        <v/>
      </c>
      <c r="D30" s="218" t="e">
        <f>IF(C30="","",COUNTIF(C$6:C30,C30))+IF(C30=2,100)</f>
        <v>#VALUE!</v>
      </c>
      <c r="E30" s="274" t="str">
        <f>IF('入力シート（実践前）'!E30="","",'入力シート（実践前）'!E30)</f>
        <v/>
      </c>
      <c r="F30" s="275"/>
      <c r="G30" s="151"/>
      <c r="H30" s="152"/>
      <c r="I30" s="152"/>
      <c r="J30" s="152"/>
      <c r="K30" s="152"/>
      <c r="L30" s="152"/>
      <c r="M30" s="276" t="str">
        <f t="shared" si="15"/>
        <v/>
      </c>
      <c r="N30" s="265" t="str">
        <f>IF(M30="","",COUNT(M$6:M30))</f>
        <v/>
      </c>
      <c r="O30" s="151"/>
      <c r="P30" s="152"/>
      <c r="Q30" s="152"/>
      <c r="R30" s="152"/>
      <c r="S30" s="152"/>
      <c r="T30" s="152"/>
      <c r="U30" s="277" t="str">
        <f t="shared" si="16"/>
        <v/>
      </c>
      <c r="V30" s="267" t="str">
        <f>IF(U30="","",COUNT(U$6:U30))</f>
        <v/>
      </c>
      <c r="W30" s="83">
        <v>25</v>
      </c>
      <c r="X30" s="98">
        <f t="shared" si="17"/>
        <v>0</v>
      </c>
      <c r="Y30" s="98">
        <f t="shared" si="18"/>
        <v>0</v>
      </c>
      <c r="Z30" s="98">
        <f t="shared" si="19"/>
        <v>0</v>
      </c>
      <c r="AA30" s="85">
        <f t="shared" si="20"/>
        <v>0</v>
      </c>
      <c r="AB30" s="88"/>
      <c r="AC30" s="75"/>
      <c r="AD30" s="189" t="str">
        <f t="shared" si="27"/>
        <v/>
      </c>
      <c r="AE30" s="70" t="str">
        <f t="shared" si="28"/>
        <v/>
      </c>
      <c r="AF30" s="69" t="str">
        <f t="shared" si="38"/>
        <v/>
      </c>
      <c r="AG30" s="189" t="str">
        <f t="shared" si="29"/>
        <v/>
      </c>
      <c r="AH30" s="189" t="str">
        <f t="shared" si="30"/>
        <v/>
      </c>
      <c r="AI30" s="189" t="str">
        <f t="shared" si="31"/>
        <v/>
      </c>
      <c r="AJ30" s="189" t="str">
        <f t="shared" si="39"/>
        <v/>
      </c>
      <c r="AK30" s="189" t="str">
        <f t="shared" si="40"/>
        <v/>
      </c>
      <c r="AL30" s="124" t="str">
        <f t="shared" si="41"/>
        <v/>
      </c>
      <c r="AM30" s="69" t="str">
        <f t="shared" si="32"/>
        <v/>
      </c>
      <c r="AN30" s="189" t="str">
        <f t="shared" si="33"/>
        <v/>
      </c>
      <c r="AO30" s="189" t="str">
        <f t="shared" si="34"/>
        <v/>
      </c>
      <c r="AP30" s="189" t="str">
        <f t="shared" si="35"/>
        <v/>
      </c>
      <c r="AQ30" s="189" t="str">
        <f t="shared" si="36"/>
        <v/>
      </c>
      <c r="AR30" s="189" t="str">
        <f t="shared" si="37"/>
        <v/>
      </c>
      <c r="AS30" s="126" t="str">
        <f t="shared" si="42"/>
        <v/>
      </c>
      <c r="AT30" s="88" t="str">
        <f t="shared" si="25"/>
        <v/>
      </c>
      <c r="AU30" s="7" t="str">
        <f t="shared" si="25"/>
        <v/>
      </c>
      <c r="AV30" s="7" t="str">
        <f t="shared" si="25"/>
        <v/>
      </c>
      <c r="AW30" s="7" t="str">
        <f t="shared" si="25"/>
        <v/>
      </c>
      <c r="AX30" s="7" t="str">
        <f t="shared" si="25"/>
        <v/>
      </c>
      <c r="AY30" s="7" t="str">
        <f t="shared" si="25"/>
        <v/>
      </c>
      <c r="AZ30" s="126" t="str">
        <f t="shared" si="25"/>
        <v/>
      </c>
      <c r="BA30" s="7" t="str">
        <f t="shared" si="25"/>
        <v/>
      </c>
      <c r="BB30" s="7" t="str">
        <f t="shared" si="25"/>
        <v/>
      </c>
      <c r="BC30" s="7" t="str">
        <f t="shared" si="25"/>
        <v/>
      </c>
      <c r="BD30" s="7" t="str">
        <f t="shared" si="25"/>
        <v/>
      </c>
      <c r="BE30" s="7" t="str">
        <f t="shared" si="25"/>
        <v/>
      </c>
      <c r="BF30" s="7" t="str">
        <f t="shared" si="25"/>
        <v/>
      </c>
      <c r="BG30" s="126" t="str">
        <f t="shared" si="25"/>
        <v/>
      </c>
    </row>
    <row r="31" spans="2:59" ht="15.95" customHeight="1">
      <c r="B31" s="261">
        <v>26</v>
      </c>
      <c r="C31" s="213" t="str">
        <f>IF('入力シート（実践前）'!C31="","",'入力シート（実践前）'!C31)</f>
        <v/>
      </c>
      <c r="D31" s="219" t="e">
        <f>IF(C31="","",COUNTIF(C$6:C31,C31))+IF(C31=2,100)</f>
        <v>#VALUE!</v>
      </c>
      <c r="E31" s="262" t="str">
        <f>IF('入力シート（実践前）'!E31="","",'入力シート（実践前）'!E31)</f>
        <v/>
      </c>
      <c r="F31" s="263"/>
      <c r="G31" s="147"/>
      <c r="H31" s="148"/>
      <c r="I31" s="148"/>
      <c r="J31" s="148"/>
      <c r="K31" s="148"/>
      <c r="L31" s="148"/>
      <c r="M31" s="264" t="str">
        <f t="shared" si="15"/>
        <v/>
      </c>
      <c r="N31" s="265" t="str">
        <f>IF(M31="","",COUNT(M$6:M31))</f>
        <v/>
      </c>
      <c r="O31" s="147"/>
      <c r="P31" s="148"/>
      <c r="Q31" s="148"/>
      <c r="R31" s="148"/>
      <c r="S31" s="148"/>
      <c r="T31" s="148"/>
      <c r="U31" s="266" t="str">
        <f t="shared" si="16"/>
        <v/>
      </c>
      <c r="V31" s="267" t="str">
        <f>IF(U31="","",COUNT(U$6:U31))</f>
        <v/>
      </c>
      <c r="W31" s="83">
        <v>26</v>
      </c>
      <c r="X31" s="98">
        <f t="shared" si="17"/>
        <v>0</v>
      </c>
      <c r="Y31" s="98">
        <f t="shared" si="18"/>
        <v>0</v>
      </c>
      <c r="Z31" s="98">
        <f t="shared" si="19"/>
        <v>0</v>
      </c>
      <c r="AA31" s="85">
        <f t="shared" si="20"/>
        <v>0</v>
      </c>
      <c r="AB31" s="88"/>
      <c r="AC31" s="75"/>
      <c r="AD31" s="189" t="str">
        <f t="shared" si="27"/>
        <v/>
      </c>
      <c r="AE31" s="70" t="str">
        <f t="shared" si="28"/>
        <v/>
      </c>
      <c r="AF31" s="69" t="str">
        <f t="shared" si="38"/>
        <v/>
      </c>
      <c r="AG31" s="189" t="str">
        <f t="shared" si="29"/>
        <v/>
      </c>
      <c r="AH31" s="189" t="str">
        <f t="shared" si="30"/>
        <v/>
      </c>
      <c r="AI31" s="189" t="str">
        <f t="shared" si="31"/>
        <v/>
      </c>
      <c r="AJ31" s="189" t="str">
        <f t="shared" si="39"/>
        <v/>
      </c>
      <c r="AK31" s="189" t="str">
        <f t="shared" si="40"/>
        <v/>
      </c>
      <c r="AL31" s="124" t="str">
        <f t="shared" si="41"/>
        <v/>
      </c>
      <c r="AM31" s="69" t="str">
        <f t="shared" si="32"/>
        <v/>
      </c>
      <c r="AN31" s="189" t="str">
        <f t="shared" si="33"/>
        <v/>
      </c>
      <c r="AO31" s="189" t="str">
        <f t="shared" si="34"/>
        <v/>
      </c>
      <c r="AP31" s="189" t="str">
        <f t="shared" si="35"/>
        <v/>
      </c>
      <c r="AQ31" s="189" t="str">
        <f t="shared" si="36"/>
        <v/>
      </c>
      <c r="AR31" s="189" t="str">
        <f t="shared" si="37"/>
        <v/>
      </c>
      <c r="AS31" s="126" t="str">
        <f t="shared" si="42"/>
        <v/>
      </c>
      <c r="AT31" s="88" t="str">
        <f t="shared" si="25"/>
        <v/>
      </c>
      <c r="AU31" s="7" t="str">
        <f t="shared" si="25"/>
        <v/>
      </c>
      <c r="AV31" s="7" t="str">
        <f t="shared" si="25"/>
        <v/>
      </c>
      <c r="AW31" s="7" t="str">
        <f t="shared" si="25"/>
        <v/>
      </c>
      <c r="AX31" s="7" t="str">
        <f t="shared" si="25"/>
        <v/>
      </c>
      <c r="AY31" s="7" t="str">
        <f t="shared" si="25"/>
        <v/>
      </c>
      <c r="AZ31" s="126" t="str">
        <f t="shared" si="25"/>
        <v/>
      </c>
      <c r="BA31" s="7" t="str">
        <f t="shared" si="25"/>
        <v/>
      </c>
      <c r="BB31" s="7" t="str">
        <f t="shared" si="25"/>
        <v/>
      </c>
      <c r="BC31" s="7" t="str">
        <f t="shared" si="25"/>
        <v/>
      </c>
      <c r="BD31" s="7" t="str">
        <f t="shared" si="25"/>
        <v/>
      </c>
      <c r="BE31" s="7" t="str">
        <f t="shared" si="25"/>
        <v/>
      </c>
      <c r="BF31" s="7" t="str">
        <f t="shared" si="25"/>
        <v/>
      </c>
      <c r="BG31" s="126" t="str">
        <f t="shared" si="25"/>
        <v/>
      </c>
    </row>
    <row r="32" spans="2:59" ht="15.95" customHeight="1">
      <c r="B32" s="268">
        <v>27</v>
      </c>
      <c r="C32" s="215" t="str">
        <f>IF('入力シート（実践前）'!C32="","",'入力シート（実践前）'!C32)</f>
        <v/>
      </c>
      <c r="D32" s="216" t="e">
        <f>IF(C32="","",COUNTIF(C$6:C32,C32))+IF(C32=2,100)</f>
        <v>#VALUE!</v>
      </c>
      <c r="E32" s="269" t="str">
        <f>IF('入力シート（実践前）'!E32="","",'入力シート（実践前）'!E32)</f>
        <v/>
      </c>
      <c r="F32" s="270"/>
      <c r="G32" s="149"/>
      <c r="H32" s="150"/>
      <c r="I32" s="150"/>
      <c r="J32" s="150"/>
      <c r="K32" s="150"/>
      <c r="L32" s="150"/>
      <c r="M32" s="271" t="str">
        <f t="shared" si="15"/>
        <v/>
      </c>
      <c r="N32" s="265" t="str">
        <f>IF(M32="","",COUNT(M$6:M32))</f>
        <v/>
      </c>
      <c r="O32" s="149"/>
      <c r="P32" s="150"/>
      <c r="Q32" s="150"/>
      <c r="R32" s="150"/>
      <c r="S32" s="150"/>
      <c r="T32" s="150"/>
      <c r="U32" s="272" t="str">
        <f t="shared" si="16"/>
        <v/>
      </c>
      <c r="V32" s="267" t="str">
        <f>IF(U32="","",COUNT(U$6:U32))</f>
        <v/>
      </c>
      <c r="W32" s="83">
        <v>27</v>
      </c>
      <c r="X32" s="98">
        <f t="shared" si="17"/>
        <v>0</v>
      </c>
      <c r="Y32" s="98">
        <f t="shared" si="18"/>
        <v>0</v>
      </c>
      <c r="Z32" s="98">
        <f t="shared" si="19"/>
        <v>0</v>
      </c>
      <c r="AA32" s="85">
        <f t="shared" si="20"/>
        <v>0</v>
      </c>
      <c r="AB32" s="88"/>
      <c r="AC32" s="75"/>
      <c r="AD32" s="189" t="str">
        <f t="shared" si="27"/>
        <v/>
      </c>
      <c r="AE32" s="70" t="str">
        <f t="shared" si="28"/>
        <v/>
      </c>
      <c r="AF32" s="69" t="str">
        <f t="shared" si="38"/>
        <v/>
      </c>
      <c r="AG32" s="189" t="str">
        <f t="shared" si="29"/>
        <v/>
      </c>
      <c r="AH32" s="189" t="str">
        <f t="shared" si="30"/>
        <v/>
      </c>
      <c r="AI32" s="189" t="str">
        <f t="shared" si="31"/>
        <v/>
      </c>
      <c r="AJ32" s="189" t="str">
        <f t="shared" si="39"/>
        <v/>
      </c>
      <c r="AK32" s="189" t="str">
        <f t="shared" si="40"/>
        <v/>
      </c>
      <c r="AL32" s="124" t="str">
        <f t="shared" si="41"/>
        <v/>
      </c>
      <c r="AM32" s="69" t="str">
        <f t="shared" si="32"/>
        <v/>
      </c>
      <c r="AN32" s="189" t="str">
        <f t="shared" si="33"/>
        <v/>
      </c>
      <c r="AO32" s="189" t="str">
        <f t="shared" si="34"/>
        <v/>
      </c>
      <c r="AP32" s="189" t="str">
        <f t="shared" si="35"/>
        <v/>
      </c>
      <c r="AQ32" s="189" t="str">
        <f t="shared" si="36"/>
        <v/>
      </c>
      <c r="AR32" s="189" t="str">
        <f t="shared" si="37"/>
        <v/>
      </c>
      <c r="AS32" s="126" t="str">
        <f t="shared" si="42"/>
        <v/>
      </c>
      <c r="AT32" s="88" t="str">
        <f t="shared" si="25"/>
        <v/>
      </c>
      <c r="AU32" s="7" t="str">
        <f t="shared" si="25"/>
        <v/>
      </c>
      <c r="AV32" s="7" t="str">
        <f t="shared" si="25"/>
        <v/>
      </c>
      <c r="AW32" s="7" t="str">
        <f t="shared" si="25"/>
        <v/>
      </c>
      <c r="AX32" s="7" t="str">
        <f t="shared" si="25"/>
        <v/>
      </c>
      <c r="AY32" s="7" t="str">
        <f t="shared" si="25"/>
        <v/>
      </c>
      <c r="AZ32" s="126" t="str">
        <f t="shared" si="25"/>
        <v/>
      </c>
      <c r="BA32" s="7" t="str">
        <f t="shared" si="25"/>
        <v/>
      </c>
      <c r="BB32" s="7" t="str">
        <f t="shared" si="25"/>
        <v/>
      </c>
      <c r="BC32" s="7" t="str">
        <f t="shared" si="25"/>
        <v/>
      </c>
      <c r="BD32" s="7" t="str">
        <f t="shared" si="25"/>
        <v/>
      </c>
      <c r="BE32" s="7" t="str">
        <f t="shared" si="25"/>
        <v/>
      </c>
      <c r="BF32" s="7" t="str">
        <f t="shared" si="25"/>
        <v/>
      </c>
      <c r="BG32" s="126" t="str">
        <f t="shared" si="25"/>
        <v/>
      </c>
    </row>
    <row r="33" spans="2:59" ht="15.95" customHeight="1">
      <c r="B33" s="268">
        <v>28</v>
      </c>
      <c r="C33" s="215" t="str">
        <f>IF('入力シート（実践前）'!C33="","",'入力シート（実践前）'!C33)</f>
        <v/>
      </c>
      <c r="D33" s="216" t="e">
        <f>IF(C33="","",COUNTIF(C$6:C33,C33))+IF(C33=2,100)</f>
        <v>#VALUE!</v>
      </c>
      <c r="E33" s="269" t="str">
        <f>IF('入力シート（実践前）'!E33="","",'入力シート（実践前）'!E33)</f>
        <v/>
      </c>
      <c r="F33" s="270"/>
      <c r="G33" s="149"/>
      <c r="H33" s="150"/>
      <c r="I33" s="150"/>
      <c r="J33" s="150"/>
      <c r="K33" s="150"/>
      <c r="L33" s="150"/>
      <c r="M33" s="271" t="str">
        <f t="shared" si="15"/>
        <v/>
      </c>
      <c r="N33" s="265" t="str">
        <f>IF(M33="","",COUNT(M$6:M33))</f>
        <v/>
      </c>
      <c r="O33" s="149"/>
      <c r="P33" s="150"/>
      <c r="Q33" s="150"/>
      <c r="R33" s="150"/>
      <c r="S33" s="150"/>
      <c r="T33" s="150"/>
      <c r="U33" s="272" t="str">
        <f t="shared" si="16"/>
        <v/>
      </c>
      <c r="V33" s="267" t="str">
        <f>IF(U33="","",COUNT(U$6:U33))</f>
        <v/>
      </c>
      <c r="W33" s="83">
        <v>28</v>
      </c>
      <c r="X33" s="98">
        <f t="shared" si="17"/>
        <v>0</v>
      </c>
      <c r="Y33" s="98">
        <f t="shared" si="18"/>
        <v>0</v>
      </c>
      <c r="Z33" s="98">
        <f t="shared" si="19"/>
        <v>0</v>
      </c>
      <c r="AA33" s="85">
        <f t="shared" si="20"/>
        <v>0</v>
      </c>
      <c r="AB33" s="88"/>
      <c r="AC33" s="75"/>
      <c r="AD33" s="189" t="str">
        <f t="shared" si="27"/>
        <v/>
      </c>
      <c r="AE33" s="70" t="str">
        <f t="shared" si="28"/>
        <v/>
      </c>
      <c r="AF33" s="69" t="str">
        <f t="shared" si="38"/>
        <v/>
      </c>
      <c r="AG33" s="189" t="str">
        <f t="shared" si="29"/>
        <v/>
      </c>
      <c r="AH33" s="189" t="str">
        <f t="shared" si="30"/>
        <v/>
      </c>
      <c r="AI33" s="189" t="str">
        <f t="shared" si="31"/>
        <v/>
      </c>
      <c r="AJ33" s="189" t="str">
        <f t="shared" si="39"/>
        <v/>
      </c>
      <c r="AK33" s="189" t="str">
        <f t="shared" si="40"/>
        <v/>
      </c>
      <c r="AL33" s="124" t="str">
        <f t="shared" si="41"/>
        <v/>
      </c>
      <c r="AM33" s="69" t="str">
        <f t="shared" si="32"/>
        <v/>
      </c>
      <c r="AN33" s="189" t="str">
        <f t="shared" si="33"/>
        <v/>
      </c>
      <c r="AO33" s="189" t="str">
        <f t="shared" si="34"/>
        <v/>
      </c>
      <c r="AP33" s="189" t="str">
        <f t="shared" si="35"/>
        <v/>
      </c>
      <c r="AQ33" s="189" t="str">
        <f t="shared" si="36"/>
        <v/>
      </c>
      <c r="AR33" s="189" t="str">
        <f t="shared" si="37"/>
        <v/>
      </c>
      <c r="AS33" s="126" t="str">
        <f t="shared" si="42"/>
        <v/>
      </c>
      <c r="AT33" s="88" t="str">
        <f t="shared" si="25"/>
        <v/>
      </c>
      <c r="AU33" s="7" t="str">
        <f t="shared" si="25"/>
        <v/>
      </c>
      <c r="AV33" s="7" t="str">
        <f t="shared" si="25"/>
        <v/>
      </c>
      <c r="AW33" s="7" t="str">
        <f t="shared" si="25"/>
        <v/>
      </c>
      <c r="AX33" s="7" t="str">
        <f t="shared" si="25"/>
        <v/>
      </c>
      <c r="AY33" s="7" t="str">
        <f t="shared" si="25"/>
        <v/>
      </c>
      <c r="AZ33" s="126" t="str">
        <f t="shared" si="25"/>
        <v/>
      </c>
      <c r="BA33" s="7" t="str">
        <f t="shared" si="25"/>
        <v/>
      </c>
      <c r="BB33" s="7" t="str">
        <f t="shared" si="25"/>
        <v/>
      </c>
      <c r="BC33" s="7" t="str">
        <f t="shared" si="25"/>
        <v/>
      </c>
      <c r="BD33" s="7" t="str">
        <f t="shared" si="25"/>
        <v/>
      </c>
      <c r="BE33" s="7" t="str">
        <f t="shared" si="25"/>
        <v/>
      </c>
      <c r="BF33" s="7" t="str">
        <f t="shared" si="25"/>
        <v/>
      </c>
      <c r="BG33" s="126" t="str">
        <f t="shared" si="25"/>
        <v/>
      </c>
    </row>
    <row r="34" spans="2:59" ht="15.95" customHeight="1">
      <c r="B34" s="268">
        <v>29</v>
      </c>
      <c r="C34" s="215" t="str">
        <f>IF('入力シート（実践前）'!C34="","",'入力シート（実践前）'!C34)</f>
        <v/>
      </c>
      <c r="D34" s="216" t="e">
        <f>IF(C34="","",COUNTIF(C$6:C34,C34))+IF(C34=2,100)</f>
        <v>#VALUE!</v>
      </c>
      <c r="E34" s="269" t="str">
        <f>IF('入力シート（実践前）'!E34="","",'入力シート（実践前）'!E34)</f>
        <v/>
      </c>
      <c r="F34" s="270"/>
      <c r="G34" s="149"/>
      <c r="H34" s="150"/>
      <c r="I34" s="150"/>
      <c r="J34" s="150"/>
      <c r="K34" s="150"/>
      <c r="L34" s="150"/>
      <c r="M34" s="271" t="str">
        <f t="shared" si="15"/>
        <v/>
      </c>
      <c r="N34" s="265" t="str">
        <f>IF(M34="","",COUNT(M$6:M34))</f>
        <v/>
      </c>
      <c r="O34" s="149"/>
      <c r="P34" s="150"/>
      <c r="Q34" s="150"/>
      <c r="R34" s="150"/>
      <c r="S34" s="150"/>
      <c r="T34" s="150"/>
      <c r="U34" s="272" t="str">
        <f t="shared" si="16"/>
        <v/>
      </c>
      <c r="V34" s="267" t="str">
        <f>IF(U34="","",COUNT(U$6:U34))</f>
        <v/>
      </c>
      <c r="W34" s="83">
        <v>29</v>
      </c>
      <c r="X34" s="98">
        <f t="shared" si="17"/>
        <v>0</v>
      </c>
      <c r="Y34" s="98">
        <f t="shared" si="18"/>
        <v>0</v>
      </c>
      <c r="Z34" s="98">
        <f t="shared" si="19"/>
        <v>0</v>
      </c>
      <c r="AA34" s="85">
        <f t="shared" si="20"/>
        <v>0</v>
      </c>
      <c r="AB34" s="88"/>
      <c r="AC34" s="75"/>
      <c r="AD34" s="189" t="str">
        <f t="shared" si="27"/>
        <v/>
      </c>
      <c r="AE34" s="71" t="str">
        <f t="shared" si="28"/>
        <v/>
      </c>
      <c r="AF34" s="69" t="str">
        <f t="shared" si="38"/>
        <v/>
      </c>
      <c r="AG34" s="189" t="str">
        <f t="shared" si="29"/>
        <v/>
      </c>
      <c r="AH34" s="189" t="str">
        <f t="shared" si="30"/>
        <v/>
      </c>
      <c r="AI34" s="189" t="str">
        <f t="shared" si="31"/>
        <v/>
      </c>
      <c r="AJ34" s="189" t="str">
        <f t="shared" si="39"/>
        <v/>
      </c>
      <c r="AK34" s="189" t="str">
        <f t="shared" si="40"/>
        <v/>
      </c>
      <c r="AL34" s="124" t="str">
        <f t="shared" si="41"/>
        <v/>
      </c>
      <c r="AM34" s="69" t="str">
        <f t="shared" si="32"/>
        <v/>
      </c>
      <c r="AN34" s="189" t="str">
        <f t="shared" si="33"/>
        <v/>
      </c>
      <c r="AO34" s="189" t="str">
        <f t="shared" si="34"/>
        <v/>
      </c>
      <c r="AP34" s="189" t="str">
        <f t="shared" si="35"/>
        <v/>
      </c>
      <c r="AQ34" s="189" t="str">
        <f t="shared" si="36"/>
        <v/>
      </c>
      <c r="AR34" s="189" t="str">
        <f t="shared" si="37"/>
        <v/>
      </c>
      <c r="AS34" s="126" t="str">
        <f t="shared" si="42"/>
        <v/>
      </c>
      <c r="AT34" s="88" t="str">
        <f t="shared" si="25"/>
        <v/>
      </c>
      <c r="AU34" s="7" t="str">
        <f t="shared" si="25"/>
        <v/>
      </c>
      <c r="AV34" s="7" t="str">
        <f t="shared" si="25"/>
        <v/>
      </c>
      <c r="AW34" s="7" t="str">
        <f t="shared" si="25"/>
        <v/>
      </c>
      <c r="AX34" s="7" t="str">
        <f t="shared" si="25"/>
        <v/>
      </c>
      <c r="AY34" s="7" t="str">
        <f t="shared" si="25"/>
        <v/>
      </c>
      <c r="AZ34" s="126" t="str">
        <f t="shared" si="25"/>
        <v/>
      </c>
      <c r="BA34" s="7" t="str">
        <f t="shared" si="25"/>
        <v/>
      </c>
      <c r="BB34" s="7" t="str">
        <f t="shared" si="25"/>
        <v/>
      </c>
      <c r="BC34" s="7" t="str">
        <f t="shared" si="25"/>
        <v/>
      </c>
      <c r="BD34" s="7" t="str">
        <f t="shared" si="25"/>
        <v/>
      </c>
      <c r="BE34" s="7" t="str">
        <f t="shared" si="25"/>
        <v/>
      </c>
      <c r="BF34" s="7" t="str">
        <f t="shared" si="25"/>
        <v/>
      </c>
      <c r="BG34" s="126" t="str">
        <f t="shared" si="25"/>
        <v/>
      </c>
    </row>
    <row r="35" spans="2:59" ht="15.95" customHeight="1" thickBot="1">
      <c r="B35" s="273">
        <v>30</v>
      </c>
      <c r="C35" s="217" t="str">
        <f>IF('入力シート（実践前）'!C35="","",'入力シート（実践前）'!C35)</f>
        <v/>
      </c>
      <c r="D35" s="218" t="e">
        <f>IF(C35="","",COUNTIF(C$6:C35,C35))+IF(C35=2,100)</f>
        <v>#VALUE!</v>
      </c>
      <c r="E35" s="274" t="str">
        <f>IF('入力シート（実践前）'!E35="","",'入力シート（実践前）'!E35)</f>
        <v/>
      </c>
      <c r="F35" s="275"/>
      <c r="G35" s="151"/>
      <c r="H35" s="152"/>
      <c r="I35" s="152"/>
      <c r="J35" s="152"/>
      <c r="K35" s="152"/>
      <c r="L35" s="152"/>
      <c r="M35" s="276" t="str">
        <f t="shared" si="15"/>
        <v/>
      </c>
      <c r="N35" s="265" t="str">
        <f>IF(M35="","",COUNT(M$6:M35))</f>
        <v/>
      </c>
      <c r="O35" s="151"/>
      <c r="P35" s="152"/>
      <c r="Q35" s="152"/>
      <c r="R35" s="152"/>
      <c r="S35" s="152"/>
      <c r="T35" s="152"/>
      <c r="U35" s="277" t="str">
        <f t="shared" si="16"/>
        <v/>
      </c>
      <c r="V35" s="267" t="str">
        <f>IF(U35="","",COUNT(U$6:U35))</f>
        <v/>
      </c>
      <c r="W35" s="83">
        <v>30</v>
      </c>
      <c r="X35" s="98">
        <f t="shared" si="17"/>
        <v>0</v>
      </c>
      <c r="Y35" s="98">
        <f t="shared" si="18"/>
        <v>0</v>
      </c>
      <c r="Z35" s="98">
        <f t="shared" si="19"/>
        <v>0</v>
      </c>
      <c r="AA35" s="85">
        <f t="shared" si="20"/>
        <v>0</v>
      </c>
      <c r="AB35" s="88"/>
      <c r="AC35" s="75"/>
      <c r="AD35" s="189" t="str">
        <f t="shared" si="27"/>
        <v/>
      </c>
      <c r="AE35" s="71" t="str">
        <f t="shared" si="28"/>
        <v/>
      </c>
      <c r="AF35" s="69" t="str">
        <f t="shared" si="38"/>
        <v/>
      </c>
      <c r="AG35" s="189" t="str">
        <f t="shared" si="29"/>
        <v/>
      </c>
      <c r="AH35" s="189" t="str">
        <f t="shared" si="30"/>
        <v/>
      </c>
      <c r="AI35" s="189" t="str">
        <f t="shared" si="31"/>
        <v/>
      </c>
      <c r="AJ35" s="189" t="str">
        <f t="shared" si="39"/>
        <v/>
      </c>
      <c r="AK35" s="189" t="str">
        <f t="shared" si="40"/>
        <v/>
      </c>
      <c r="AL35" s="124" t="str">
        <f t="shared" si="41"/>
        <v/>
      </c>
      <c r="AM35" s="69" t="str">
        <f t="shared" si="32"/>
        <v/>
      </c>
      <c r="AN35" s="189" t="str">
        <f t="shared" si="33"/>
        <v/>
      </c>
      <c r="AO35" s="189" t="str">
        <f t="shared" si="34"/>
        <v/>
      </c>
      <c r="AP35" s="189" t="str">
        <f t="shared" si="35"/>
        <v/>
      </c>
      <c r="AQ35" s="189" t="str">
        <f t="shared" si="36"/>
        <v/>
      </c>
      <c r="AR35" s="189" t="str">
        <f t="shared" si="37"/>
        <v/>
      </c>
      <c r="AS35" s="126" t="str">
        <f t="shared" si="42"/>
        <v/>
      </c>
      <c r="AT35" s="88" t="str">
        <f t="shared" si="25"/>
        <v/>
      </c>
      <c r="AU35" s="7" t="str">
        <f t="shared" si="25"/>
        <v/>
      </c>
      <c r="AV35" s="7" t="str">
        <f t="shared" si="25"/>
        <v/>
      </c>
      <c r="AW35" s="7" t="str">
        <f t="shared" si="25"/>
        <v/>
      </c>
      <c r="AX35" s="7" t="str">
        <f t="shared" si="25"/>
        <v/>
      </c>
      <c r="AY35" s="7" t="str">
        <f t="shared" si="25"/>
        <v/>
      </c>
      <c r="AZ35" s="126" t="str">
        <f t="shared" si="25"/>
        <v/>
      </c>
      <c r="BA35" s="7" t="str">
        <f t="shared" si="25"/>
        <v/>
      </c>
      <c r="BB35" s="7" t="str">
        <f t="shared" si="25"/>
        <v/>
      </c>
      <c r="BC35" s="7" t="str">
        <f t="shared" si="25"/>
        <v/>
      </c>
      <c r="BD35" s="7" t="str">
        <f t="shared" si="25"/>
        <v/>
      </c>
      <c r="BE35" s="7" t="str">
        <f t="shared" si="25"/>
        <v/>
      </c>
      <c r="BF35" s="7" t="str">
        <f t="shared" si="25"/>
        <v/>
      </c>
      <c r="BG35" s="126" t="str">
        <f t="shared" si="25"/>
        <v/>
      </c>
    </row>
    <row r="36" spans="2:59" ht="15.95" customHeight="1">
      <c r="B36" s="261">
        <v>31</v>
      </c>
      <c r="C36" s="213" t="str">
        <f>IF('入力シート（実践前）'!C36="","",'入力シート（実践前）'!C36)</f>
        <v/>
      </c>
      <c r="D36" s="219" t="e">
        <f>IF(C36="","",COUNTIF(C$6:C36,C36))+IF(C36=2,100)</f>
        <v>#VALUE!</v>
      </c>
      <c r="E36" s="262" t="str">
        <f>IF('入力シート（実践前）'!E36="","",'入力シート（実践前）'!E36)</f>
        <v/>
      </c>
      <c r="F36" s="263"/>
      <c r="G36" s="147"/>
      <c r="H36" s="148"/>
      <c r="I36" s="148"/>
      <c r="J36" s="148"/>
      <c r="K36" s="148"/>
      <c r="L36" s="148"/>
      <c r="M36" s="264" t="str">
        <f t="shared" si="15"/>
        <v/>
      </c>
      <c r="N36" s="265" t="str">
        <f>IF(M36="","",COUNT(M$6:M36))</f>
        <v/>
      </c>
      <c r="O36" s="147"/>
      <c r="P36" s="148"/>
      <c r="Q36" s="148"/>
      <c r="R36" s="148"/>
      <c r="S36" s="148"/>
      <c r="T36" s="148"/>
      <c r="U36" s="266" t="str">
        <f t="shared" si="16"/>
        <v/>
      </c>
      <c r="V36" s="267" t="str">
        <f>IF(U36="","",COUNT(U$6:U36))</f>
        <v/>
      </c>
      <c r="W36" s="83">
        <v>31</v>
      </c>
      <c r="X36" s="98">
        <f t="shared" si="17"/>
        <v>0</v>
      </c>
      <c r="Y36" s="98">
        <f t="shared" si="18"/>
        <v>0</v>
      </c>
      <c r="Z36" s="98">
        <f t="shared" si="19"/>
        <v>0</v>
      </c>
      <c r="AA36" s="85">
        <f t="shared" si="20"/>
        <v>0</v>
      </c>
      <c r="AB36" s="88"/>
      <c r="AC36" s="75"/>
      <c r="AD36" s="189" t="str">
        <f t="shared" si="27"/>
        <v/>
      </c>
      <c r="AE36" s="71" t="str">
        <f t="shared" si="28"/>
        <v/>
      </c>
      <c r="AF36" s="69" t="str">
        <f t="shared" si="38"/>
        <v/>
      </c>
      <c r="AG36" s="189" t="str">
        <f t="shared" si="29"/>
        <v/>
      </c>
      <c r="AH36" s="189" t="str">
        <f t="shared" si="30"/>
        <v/>
      </c>
      <c r="AI36" s="189" t="str">
        <f t="shared" si="31"/>
        <v/>
      </c>
      <c r="AJ36" s="189" t="str">
        <f t="shared" si="39"/>
        <v/>
      </c>
      <c r="AK36" s="189" t="str">
        <f t="shared" si="40"/>
        <v/>
      </c>
      <c r="AL36" s="124" t="str">
        <f t="shared" si="41"/>
        <v/>
      </c>
      <c r="AM36" s="69" t="str">
        <f t="shared" si="32"/>
        <v/>
      </c>
      <c r="AN36" s="189" t="str">
        <f t="shared" si="33"/>
        <v/>
      </c>
      <c r="AO36" s="189" t="str">
        <f t="shared" si="34"/>
        <v/>
      </c>
      <c r="AP36" s="189" t="str">
        <f t="shared" si="35"/>
        <v/>
      </c>
      <c r="AQ36" s="189" t="str">
        <f t="shared" si="36"/>
        <v/>
      </c>
      <c r="AR36" s="189" t="str">
        <f t="shared" si="37"/>
        <v/>
      </c>
      <c r="AS36" s="126" t="str">
        <f t="shared" si="42"/>
        <v/>
      </c>
      <c r="AT36" s="88" t="str">
        <f t="shared" si="25"/>
        <v/>
      </c>
      <c r="AU36" s="7" t="str">
        <f t="shared" si="25"/>
        <v/>
      </c>
      <c r="AV36" s="7" t="str">
        <f t="shared" si="25"/>
        <v/>
      </c>
      <c r="AW36" s="7" t="str">
        <f t="shared" si="25"/>
        <v/>
      </c>
      <c r="AX36" s="7" t="str">
        <f t="shared" si="25"/>
        <v/>
      </c>
      <c r="AY36" s="7" t="str">
        <f t="shared" si="25"/>
        <v/>
      </c>
      <c r="AZ36" s="126" t="str">
        <f t="shared" si="25"/>
        <v/>
      </c>
      <c r="BA36" s="7" t="str">
        <f t="shared" si="25"/>
        <v/>
      </c>
      <c r="BB36" s="7" t="str">
        <f t="shared" si="25"/>
        <v/>
      </c>
      <c r="BC36" s="7" t="str">
        <f t="shared" si="25"/>
        <v/>
      </c>
      <c r="BD36" s="7" t="str">
        <f t="shared" si="25"/>
        <v/>
      </c>
      <c r="BE36" s="7" t="str">
        <f t="shared" si="25"/>
        <v/>
      </c>
      <c r="BF36" s="7" t="str">
        <f t="shared" si="25"/>
        <v/>
      </c>
      <c r="BG36" s="126" t="str">
        <f t="shared" si="25"/>
        <v/>
      </c>
    </row>
    <row r="37" spans="2:59" ht="15.95" customHeight="1">
      <c r="B37" s="268">
        <v>32</v>
      </c>
      <c r="C37" s="215" t="str">
        <f>IF('入力シート（実践前）'!C37="","",'入力シート（実践前）'!C37)</f>
        <v/>
      </c>
      <c r="D37" s="216" t="e">
        <f>IF(C37="","",COUNTIF(C$6:C37,C37))+IF(C37=2,100)</f>
        <v>#VALUE!</v>
      </c>
      <c r="E37" s="269" t="str">
        <f>IF('入力シート（実践前）'!E37="","",'入力シート（実践前）'!E37)</f>
        <v/>
      </c>
      <c r="F37" s="270"/>
      <c r="G37" s="149"/>
      <c r="H37" s="150"/>
      <c r="I37" s="150"/>
      <c r="J37" s="150"/>
      <c r="K37" s="150"/>
      <c r="L37" s="150"/>
      <c r="M37" s="271" t="str">
        <f t="shared" si="15"/>
        <v/>
      </c>
      <c r="N37" s="265" t="str">
        <f>IF(M37="","",COUNT(M$6:M37))</f>
        <v/>
      </c>
      <c r="O37" s="149"/>
      <c r="P37" s="150"/>
      <c r="Q37" s="150"/>
      <c r="R37" s="150"/>
      <c r="S37" s="150"/>
      <c r="T37" s="150"/>
      <c r="U37" s="272" t="str">
        <f t="shared" si="16"/>
        <v/>
      </c>
      <c r="V37" s="267" t="str">
        <f>IF(U37="","",COUNT(U$6:U37))</f>
        <v/>
      </c>
      <c r="W37" s="83">
        <v>32</v>
      </c>
      <c r="X37" s="98">
        <f t="shared" si="17"/>
        <v>0</v>
      </c>
      <c r="Y37" s="98">
        <f t="shared" si="18"/>
        <v>0</v>
      </c>
      <c r="Z37" s="98">
        <f t="shared" si="19"/>
        <v>0</v>
      </c>
      <c r="AA37" s="85">
        <f t="shared" si="20"/>
        <v>0</v>
      </c>
      <c r="AB37" s="88"/>
      <c r="AC37" s="75"/>
      <c r="AD37" s="189" t="str">
        <f t="shared" si="27"/>
        <v/>
      </c>
      <c r="AE37" s="71" t="str">
        <f t="shared" si="28"/>
        <v/>
      </c>
      <c r="AF37" s="69" t="str">
        <f t="shared" si="38"/>
        <v/>
      </c>
      <c r="AG37" s="189" t="str">
        <f t="shared" si="29"/>
        <v/>
      </c>
      <c r="AH37" s="189" t="str">
        <f t="shared" si="30"/>
        <v/>
      </c>
      <c r="AI37" s="189" t="str">
        <f t="shared" si="31"/>
        <v/>
      </c>
      <c r="AJ37" s="189" t="str">
        <f t="shared" si="39"/>
        <v/>
      </c>
      <c r="AK37" s="189" t="str">
        <f t="shared" si="40"/>
        <v/>
      </c>
      <c r="AL37" s="124" t="str">
        <f t="shared" si="41"/>
        <v/>
      </c>
      <c r="AM37" s="69" t="str">
        <f t="shared" si="32"/>
        <v/>
      </c>
      <c r="AN37" s="189" t="str">
        <f t="shared" si="33"/>
        <v/>
      </c>
      <c r="AO37" s="189" t="str">
        <f t="shared" si="34"/>
        <v/>
      </c>
      <c r="AP37" s="189" t="str">
        <f t="shared" si="35"/>
        <v/>
      </c>
      <c r="AQ37" s="189" t="str">
        <f t="shared" si="36"/>
        <v/>
      </c>
      <c r="AR37" s="189" t="str">
        <f t="shared" si="37"/>
        <v/>
      </c>
      <c r="AS37" s="126" t="str">
        <f t="shared" si="42"/>
        <v/>
      </c>
      <c r="AT37" s="88" t="str">
        <f t="shared" si="25"/>
        <v/>
      </c>
      <c r="AU37" s="7" t="str">
        <f t="shared" si="25"/>
        <v/>
      </c>
      <c r="AV37" s="7" t="str">
        <f t="shared" si="25"/>
        <v/>
      </c>
      <c r="AW37" s="7" t="str">
        <f t="shared" si="25"/>
        <v/>
      </c>
      <c r="AX37" s="7" t="str">
        <f t="shared" si="25"/>
        <v/>
      </c>
      <c r="AY37" s="7" t="str">
        <f t="shared" si="25"/>
        <v/>
      </c>
      <c r="AZ37" s="126" t="str">
        <f t="shared" si="25"/>
        <v/>
      </c>
      <c r="BA37" s="7" t="str">
        <f t="shared" si="25"/>
        <v/>
      </c>
      <c r="BB37" s="7" t="str">
        <f t="shared" si="25"/>
        <v/>
      </c>
      <c r="BC37" s="7" t="str">
        <f t="shared" si="25"/>
        <v/>
      </c>
      <c r="BD37" s="7" t="str">
        <f t="shared" si="25"/>
        <v/>
      </c>
      <c r="BE37" s="7" t="str">
        <f t="shared" si="25"/>
        <v/>
      </c>
      <c r="BF37" s="7" t="str">
        <f t="shared" si="25"/>
        <v/>
      </c>
      <c r="BG37" s="126" t="str">
        <f t="shared" si="25"/>
        <v/>
      </c>
    </row>
    <row r="38" spans="2:59" ht="15.95" customHeight="1">
      <c r="B38" s="268">
        <v>33</v>
      </c>
      <c r="C38" s="215" t="str">
        <f>IF('入力シート（実践前）'!C38="","",'入力シート（実践前）'!C38)</f>
        <v/>
      </c>
      <c r="D38" s="216" t="e">
        <f>IF(C38="","",COUNTIF(C$6:C38,C38))+IF(C38=2,100)</f>
        <v>#VALUE!</v>
      </c>
      <c r="E38" s="269" t="str">
        <f>IF('入力シート（実践前）'!E38="","",'入力シート（実践前）'!E38)</f>
        <v/>
      </c>
      <c r="F38" s="270"/>
      <c r="G38" s="149"/>
      <c r="H38" s="150"/>
      <c r="I38" s="150"/>
      <c r="J38" s="150"/>
      <c r="K38" s="150"/>
      <c r="L38" s="150"/>
      <c r="M38" s="271" t="str">
        <f t="shared" si="15"/>
        <v/>
      </c>
      <c r="N38" s="265" t="str">
        <f>IF(M38="","",COUNT(M$6:M38))</f>
        <v/>
      </c>
      <c r="O38" s="149"/>
      <c r="P38" s="150"/>
      <c r="Q38" s="150"/>
      <c r="R38" s="150"/>
      <c r="S38" s="150"/>
      <c r="T38" s="150"/>
      <c r="U38" s="272" t="str">
        <f t="shared" si="16"/>
        <v/>
      </c>
      <c r="V38" s="267" t="str">
        <f>IF(U38="","",COUNT(U$6:U38))</f>
        <v/>
      </c>
      <c r="W38" s="83">
        <v>33</v>
      </c>
      <c r="X38" s="98">
        <f t="shared" si="17"/>
        <v>0</v>
      </c>
      <c r="Y38" s="98">
        <f t="shared" si="18"/>
        <v>0</v>
      </c>
      <c r="Z38" s="98">
        <f t="shared" si="19"/>
        <v>0</v>
      </c>
      <c r="AA38" s="85">
        <f t="shared" si="20"/>
        <v>0</v>
      </c>
      <c r="AB38" s="88"/>
      <c r="AC38" s="75"/>
      <c r="AD38" s="189" t="str">
        <f t="shared" si="27"/>
        <v/>
      </c>
      <c r="AE38" s="71" t="str">
        <f t="shared" si="28"/>
        <v/>
      </c>
      <c r="AF38" s="69" t="str">
        <f t="shared" si="38"/>
        <v/>
      </c>
      <c r="AG38" s="189" t="str">
        <f t="shared" si="29"/>
        <v/>
      </c>
      <c r="AH38" s="189" t="str">
        <f t="shared" si="30"/>
        <v/>
      </c>
      <c r="AI38" s="189" t="str">
        <f t="shared" si="31"/>
        <v/>
      </c>
      <c r="AJ38" s="189" t="str">
        <f t="shared" si="39"/>
        <v/>
      </c>
      <c r="AK38" s="189" t="str">
        <f t="shared" si="40"/>
        <v/>
      </c>
      <c r="AL38" s="124" t="str">
        <f t="shared" si="41"/>
        <v/>
      </c>
      <c r="AM38" s="69" t="str">
        <f t="shared" si="32"/>
        <v/>
      </c>
      <c r="AN38" s="189" t="str">
        <f t="shared" si="33"/>
        <v/>
      </c>
      <c r="AO38" s="189" t="str">
        <f t="shared" si="34"/>
        <v/>
      </c>
      <c r="AP38" s="189" t="str">
        <f t="shared" si="35"/>
        <v/>
      </c>
      <c r="AQ38" s="189" t="str">
        <f t="shared" si="36"/>
        <v/>
      </c>
      <c r="AR38" s="189" t="str">
        <f t="shared" si="37"/>
        <v/>
      </c>
      <c r="AS38" s="126" t="str">
        <f t="shared" si="42"/>
        <v/>
      </c>
      <c r="AT38" s="88" t="str">
        <f t="shared" si="25"/>
        <v/>
      </c>
      <c r="AU38" s="7" t="str">
        <f t="shared" si="25"/>
        <v/>
      </c>
      <c r="AV38" s="7" t="str">
        <f t="shared" si="25"/>
        <v/>
      </c>
      <c r="AW38" s="7" t="str">
        <f t="shared" si="25"/>
        <v/>
      </c>
      <c r="AX38" s="7" t="str">
        <f t="shared" si="25"/>
        <v/>
      </c>
      <c r="AY38" s="7" t="str">
        <f t="shared" si="25"/>
        <v/>
      </c>
      <c r="AZ38" s="126" t="str">
        <f t="shared" si="25"/>
        <v/>
      </c>
      <c r="BA38" s="7" t="str">
        <f t="shared" si="25"/>
        <v/>
      </c>
      <c r="BB38" s="7" t="str">
        <f t="shared" si="25"/>
        <v/>
      </c>
      <c r="BC38" s="7" t="str">
        <f t="shared" si="25"/>
        <v/>
      </c>
      <c r="BD38" s="7" t="str">
        <f t="shared" si="25"/>
        <v/>
      </c>
      <c r="BE38" s="7" t="str">
        <f t="shared" si="25"/>
        <v/>
      </c>
      <c r="BF38" s="7" t="str">
        <f t="shared" si="25"/>
        <v/>
      </c>
      <c r="BG38" s="126" t="str">
        <f t="shared" si="25"/>
        <v/>
      </c>
    </row>
    <row r="39" spans="2:59" ht="15.95" customHeight="1">
      <c r="B39" s="268">
        <v>34</v>
      </c>
      <c r="C39" s="215" t="str">
        <f>IF('入力シート（実践前）'!C39="","",'入力シート（実践前）'!C39)</f>
        <v/>
      </c>
      <c r="D39" s="216" t="e">
        <f>IF(C39="","",COUNTIF(C$6:C39,C39))+IF(C39=2,100)</f>
        <v>#VALUE!</v>
      </c>
      <c r="E39" s="269" t="str">
        <f>IF('入力シート（実践前）'!E39="","",'入力シート（実践前）'!E39)</f>
        <v/>
      </c>
      <c r="F39" s="270"/>
      <c r="G39" s="149"/>
      <c r="H39" s="150"/>
      <c r="I39" s="150"/>
      <c r="J39" s="150"/>
      <c r="K39" s="150"/>
      <c r="L39" s="150"/>
      <c r="M39" s="271" t="str">
        <f t="shared" si="15"/>
        <v/>
      </c>
      <c r="N39" s="265" t="str">
        <f>IF(M39="","",COUNT(M$6:M39))</f>
        <v/>
      </c>
      <c r="O39" s="149"/>
      <c r="P39" s="150"/>
      <c r="Q39" s="150"/>
      <c r="R39" s="150"/>
      <c r="S39" s="150"/>
      <c r="T39" s="150"/>
      <c r="U39" s="272" t="str">
        <f t="shared" si="16"/>
        <v/>
      </c>
      <c r="V39" s="267" t="str">
        <f>IF(U39="","",COUNT(U$6:U39))</f>
        <v/>
      </c>
      <c r="W39" s="83">
        <v>34</v>
      </c>
      <c r="X39" s="98">
        <f t="shared" si="17"/>
        <v>0</v>
      </c>
      <c r="Y39" s="98">
        <f t="shared" si="18"/>
        <v>0</v>
      </c>
      <c r="Z39" s="98">
        <f t="shared" si="19"/>
        <v>0</v>
      </c>
      <c r="AA39" s="85">
        <f t="shared" si="20"/>
        <v>0</v>
      </c>
      <c r="AB39" s="88"/>
      <c r="AC39" s="75"/>
      <c r="AD39" s="189" t="str">
        <f t="shared" si="27"/>
        <v/>
      </c>
      <c r="AE39" s="71" t="str">
        <f t="shared" si="28"/>
        <v/>
      </c>
      <c r="AF39" s="69" t="str">
        <f t="shared" si="38"/>
        <v/>
      </c>
      <c r="AG39" s="189" t="str">
        <f t="shared" si="29"/>
        <v/>
      </c>
      <c r="AH39" s="189" t="str">
        <f t="shared" si="30"/>
        <v/>
      </c>
      <c r="AI39" s="189" t="str">
        <f t="shared" si="31"/>
        <v/>
      </c>
      <c r="AJ39" s="189" t="str">
        <f t="shared" si="39"/>
        <v/>
      </c>
      <c r="AK39" s="189" t="str">
        <f t="shared" si="40"/>
        <v/>
      </c>
      <c r="AL39" s="124" t="str">
        <f t="shared" si="41"/>
        <v/>
      </c>
      <c r="AM39" s="69" t="str">
        <f t="shared" si="32"/>
        <v/>
      </c>
      <c r="AN39" s="189" t="str">
        <f t="shared" si="33"/>
        <v/>
      </c>
      <c r="AO39" s="189" t="str">
        <f t="shared" si="34"/>
        <v/>
      </c>
      <c r="AP39" s="189" t="str">
        <f t="shared" si="35"/>
        <v/>
      </c>
      <c r="AQ39" s="189" t="str">
        <f t="shared" si="36"/>
        <v/>
      </c>
      <c r="AR39" s="189" t="str">
        <f t="shared" si="37"/>
        <v/>
      </c>
      <c r="AS39" s="126" t="str">
        <f t="shared" si="42"/>
        <v/>
      </c>
      <c r="AT39" s="88" t="str">
        <f t="shared" si="25"/>
        <v/>
      </c>
      <c r="AU39" s="7" t="str">
        <f t="shared" si="25"/>
        <v/>
      </c>
      <c r="AV39" s="7" t="str">
        <f t="shared" ref="AV39:BG49" si="43">IF(AH39=0,"",AH39)</f>
        <v/>
      </c>
      <c r="AW39" s="7" t="str">
        <f t="shared" si="43"/>
        <v/>
      </c>
      <c r="AX39" s="7" t="str">
        <f t="shared" si="43"/>
        <v/>
      </c>
      <c r="AY39" s="7" t="str">
        <f t="shared" si="43"/>
        <v/>
      </c>
      <c r="AZ39" s="126" t="str">
        <f t="shared" si="43"/>
        <v/>
      </c>
      <c r="BA39" s="7" t="str">
        <f t="shared" si="43"/>
        <v/>
      </c>
      <c r="BB39" s="7" t="str">
        <f t="shared" si="43"/>
        <v/>
      </c>
      <c r="BC39" s="7" t="str">
        <f t="shared" si="43"/>
        <v/>
      </c>
      <c r="BD39" s="7" t="str">
        <f t="shared" si="43"/>
        <v/>
      </c>
      <c r="BE39" s="7" t="str">
        <f t="shared" si="43"/>
        <v/>
      </c>
      <c r="BF39" s="7" t="str">
        <f t="shared" si="43"/>
        <v/>
      </c>
      <c r="BG39" s="126" t="str">
        <f t="shared" si="43"/>
        <v/>
      </c>
    </row>
    <row r="40" spans="2:59" ht="15.95" customHeight="1" thickBot="1">
      <c r="B40" s="273">
        <v>35</v>
      </c>
      <c r="C40" s="217" t="str">
        <f>IF('入力シート（実践前）'!C40="","",'入力シート（実践前）'!C40)</f>
        <v/>
      </c>
      <c r="D40" s="218" t="e">
        <f>IF(C40="","",COUNTIF(C$6:C40,C40))+IF(C40=2,100)</f>
        <v>#VALUE!</v>
      </c>
      <c r="E40" s="274" t="str">
        <f>IF('入力シート（実践前）'!E40="","",'入力シート（実践前）'!E40)</f>
        <v/>
      </c>
      <c r="F40" s="275"/>
      <c r="G40" s="151"/>
      <c r="H40" s="152"/>
      <c r="I40" s="152"/>
      <c r="J40" s="152"/>
      <c r="K40" s="152"/>
      <c r="L40" s="152"/>
      <c r="M40" s="276" t="str">
        <f t="shared" si="15"/>
        <v/>
      </c>
      <c r="N40" s="265" t="str">
        <f>IF(M40="","",COUNT(M$6:M40))</f>
        <v/>
      </c>
      <c r="O40" s="151"/>
      <c r="P40" s="152"/>
      <c r="Q40" s="152"/>
      <c r="R40" s="152"/>
      <c r="S40" s="152"/>
      <c r="T40" s="152"/>
      <c r="U40" s="277" t="str">
        <f t="shared" si="16"/>
        <v/>
      </c>
      <c r="V40" s="267" t="str">
        <f>IF(U40="","",COUNT(U$6:U40))</f>
        <v/>
      </c>
      <c r="W40" s="83">
        <v>35</v>
      </c>
      <c r="X40" s="98">
        <f t="shared" si="17"/>
        <v>0</v>
      </c>
      <c r="Y40" s="98">
        <f t="shared" si="18"/>
        <v>0</v>
      </c>
      <c r="Z40" s="98">
        <f t="shared" si="19"/>
        <v>0</v>
      </c>
      <c r="AA40" s="85">
        <f t="shared" si="20"/>
        <v>0</v>
      </c>
      <c r="AB40" s="88"/>
      <c r="AC40" s="75"/>
      <c r="AD40" s="189" t="str">
        <f t="shared" si="27"/>
        <v/>
      </c>
      <c r="AE40" s="71" t="str">
        <f t="shared" si="28"/>
        <v/>
      </c>
      <c r="AF40" s="69" t="str">
        <f t="shared" si="38"/>
        <v/>
      </c>
      <c r="AG40" s="189" t="str">
        <f t="shared" si="29"/>
        <v/>
      </c>
      <c r="AH40" s="189" t="str">
        <f t="shared" si="30"/>
        <v/>
      </c>
      <c r="AI40" s="189" t="str">
        <f t="shared" si="31"/>
        <v/>
      </c>
      <c r="AJ40" s="189" t="str">
        <f t="shared" si="39"/>
        <v/>
      </c>
      <c r="AK40" s="189" t="str">
        <f t="shared" si="40"/>
        <v/>
      </c>
      <c r="AL40" s="124" t="str">
        <f t="shared" si="41"/>
        <v/>
      </c>
      <c r="AM40" s="69" t="str">
        <f t="shared" si="32"/>
        <v/>
      </c>
      <c r="AN40" s="189" t="str">
        <f t="shared" si="33"/>
        <v/>
      </c>
      <c r="AO40" s="189" t="str">
        <f t="shared" si="34"/>
        <v/>
      </c>
      <c r="AP40" s="189" t="str">
        <f t="shared" si="35"/>
        <v/>
      </c>
      <c r="AQ40" s="189" t="str">
        <f t="shared" si="36"/>
        <v/>
      </c>
      <c r="AR40" s="189" t="str">
        <f t="shared" si="37"/>
        <v/>
      </c>
      <c r="AS40" s="126" t="str">
        <f t="shared" si="42"/>
        <v/>
      </c>
      <c r="AT40" s="88" t="str">
        <f t="shared" ref="AT40:AU49" si="44">IF(AF40=0,"",AF40)</f>
        <v/>
      </c>
      <c r="AU40" s="7" t="str">
        <f t="shared" si="44"/>
        <v/>
      </c>
      <c r="AV40" s="7" t="str">
        <f t="shared" si="43"/>
        <v/>
      </c>
      <c r="AW40" s="7" t="str">
        <f t="shared" si="43"/>
        <v/>
      </c>
      <c r="AX40" s="7" t="str">
        <f t="shared" si="43"/>
        <v/>
      </c>
      <c r="AY40" s="7" t="str">
        <f t="shared" si="43"/>
        <v/>
      </c>
      <c r="AZ40" s="126" t="str">
        <f t="shared" si="43"/>
        <v/>
      </c>
      <c r="BA40" s="7" t="str">
        <f t="shared" si="43"/>
        <v/>
      </c>
      <c r="BB40" s="7" t="str">
        <f t="shared" si="43"/>
        <v/>
      </c>
      <c r="BC40" s="7" t="str">
        <f t="shared" si="43"/>
        <v/>
      </c>
      <c r="BD40" s="7" t="str">
        <f t="shared" si="43"/>
        <v/>
      </c>
      <c r="BE40" s="7" t="str">
        <f t="shared" si="43"/>
        <v/>
      </c>
      <c r="BF40" s="7" t="str">
        <f t="shared" si="43"/>
        <v/>
      </c>
      <c r="BG40" s="126" t="str">
        <f t="shared" si="43"/>
        <v/>
      </c>
    </row>
    <row r="41" spans="2:59" ht="15.95" customHeight="1">
      <c r="B41" s="261">
        <v>36</v>
      </c>
      <c r="C41" s="213" t="str">
        <f>IF('入力シート（実践前）'!C41="","",'入力シート（実践前）'!C41)</f>
        <v/>
      </c>
      <c r="D41" s="219" t="e">
        <f>IF(C41="","",COUNTIF(C$6:C41,C41))+IF(C41=2,100)</f>
        <v>#VALUE!</v>
      </c>
      <c r="E41" s="262" t="str">
        <f>IF('入力シート（実践前）'!E41="","",'入力シート（実践前）'!E41)</f>
        <v/>
      </c>
      <c r="F41" s="263"/>
      <c r="G41" s="147"/>
      <c r="H41" s="148"/>
      <c r="I41" s="148"/>
      <c r="J41" s="148"/>
      <c r="K41" s="148"/>
      <c r="L41" s="148"/>
      <c r="M41" s="264" t="str">
        <f t="shared" si="15"/>
        <v/>
      </c>
      <c r="N41" s="265" t="str">
        <f>IF(M41="","",COUNT(M$6:M41))</f>
        <v/>
      </c>
      <c r="O41" s="147"/>
      <c r="P41" s="148"/>
      <c r="Q41" s="148"/>
      <c r="R41" s="148"/>
      <c r="S41" s="148"/>
      <c r="T41" s="148"/>
      <c r="U41" s="266" t="str">
        <f t="shared" si="16"/>
        <v/>
      </c>
      <c r="V41" s="267" t="str">
        <f>IF(U41="","",COUNT(U$6:U41))</f>
        <v/>
      </c>
      <c r="W41" s="83">
        <v>36</v>
      </c>
      <c r="X41" s="98">
        <f t="shared" si="17"/>
        <v>0</v>
      </c>
      <c r="Y41" s="98">
        <f t="shared" si="18"/>
        <v>0</v>
      </c>
      <c r="Z41" s="98">
        <f t="shared" si="19"/>
        <v>0</v>
      </c>
      <c r="AA41" s="85">
        <f t="shared" si="20"/>
        <v>0</v>
      </c>
      <c r="AB41" s="88"/>
      <c r="AC41" s="75"/>
      <c r="AD41" s="189" t="str">
        <f t="shared" si="27"/>
        <v/>
      </c>
      <c r="AE41" s="104" t="str">
        <f t="shared" si="28"/>
        <v/>
      </c>
      <c r="AF41" s="69" t="str">
        <f t="shared" si="38"/>
        <v/>
      </c>
      <c r="AG41" s="189" t="str">
        <f t="shared" si="29"/>
        <v/>
      </c>
      <c r="AH41" s="189" t="str">
        <f t="shared" si="30"/>
        <v/>
      </c>
      <c r="AI41" s="189" t="str">
        <f t="shared" si="31"/>
        <v/>
      </c>
      <c r="AJ41" s="189" t="str">
        <f t="shared" si="39"/>
        <v/>
      </c>
      <c r="AK41" s="189" t="str">
        <f t="shared" si="40"/>
        <v/>
      </c>
      <c r="AL41" s="124" t="str">
        <f t="shared" si="41"/>
        <v/>
      </c>
      <c r="AM41" s="69" t="str">
        <f t="shared" si="32"/>
        <v/>
      </c>
      <c r="AN41" s="189" t="str">
        <f t="shared" si="33"/>
        <v/>
      </c>
      <c r="AO41" s="189" t="str">
        <f t="shared" si="34"/>
        <v/>
      </c>
      <c r="AP41" s="189" t="str">
        <f t="shared" si="35"/>
        <v/>
      </c>
      <c r="AQ41" s="189" t="str">
        <f t="shared" si="36"/>
        <v/>
      </c>
      <c r="AR41" s="189" t="str">
        <f t="shared" si="37"/>
        <v/>
      </c>
      <c r="AS41" s="126" t="str">
        <f t="shared" si="42"/>
        <v/>
      </c>
      <c r="AT41" s="88" t="str">
        <f t="shared" si="44"/>
        <v/>
      </c>
      <c r="AU41" s="7" t="str">
        <f t="shared" si="44"/>
        <v/>
      </c>
      <c r="AV41" s="7" t="str">
        <f t="shared" si="43"/>
        <v/>
      </c>
      <c r="AW41" s="7" t="str">
        <f t="shared" si="43"/>
        <v/>
      </c>
      <c r="AX41" s="7" t="str">
        <f t="shared" si="43"/>
        <v/>
      </c>
      <c r="AY41" s="7" t="str">
        <f t="shared" si="43"/>
        <v/>
      </c>
      <c r="AZ41" s="126" t="str">
        <f t="shared" si="43"/>
        <v/>
      </c>
      <c r="BA41" s="7" t="str">
        <f t="shared" si="43"/>
        <v/>
      </c>
      <c r="BB41" s="7" t="str">
        <f t="shared" si="43"/>
        <v/>
      </c>
      <c r="BC41" s="7" t="str">
        <f t="shared" si="43"/>
        <v/>
      </c>
      <c r="BD41" s="7" t="str">
        <f t="shared" si="43"/>
        <v/>
      </c>
      <c r="BE41" s="7" t="str">
        <f t="shared" si="43"/>
        <v/>
      </c>
      <c r="BF41" s="7" t="str">
        <f t="shared" si="43"/>
        <v/>
      </c>
      <c r="BG41" s="126" t="str">
        <f t="shared" si="43"/>
        <v/>
      </c>
    </row>
    <row r="42" spans="2:59" ht="15.95" customHeight="1">
      <c r="B42" s="268">
        <v>37</v>
      </c>
      <c r="C42" s="215" t="str">
        <f>IF('入力シート（実践前）'!C42="","",'入力シート（実践前）'!C42)</f>
        <v/>
      </c>
      <c r="D42" s="216" t="e">
        <f>IF(C42="","",COUNTIF(C$6:C42,C42))+IF(C42=2,100)</f>
        <v>#VALUE!</v>
      </c>
      <c r="E42" s="269" t="str">
        <f>IF('入力シート（実践前）'!E42="","",'入力シート（実践前）'!E42)</f>
        <v/>
      </c>
      <c r="F42" s="270"/>
      <c r="G42" s="149"/>
      <c r="H42" s="150"/>
      <c r="I42" s="150"/>
      <c r="J42" s="150"/>
      <c r="K42" s="150"/>
      <c r="L42" s="150"/>
      <c r="M42" s="271" t="str">
        <f t="shared" si="15"/>
        <v/>
      </c>
      <c r="N42" s="265" t="str">
        <f>IF(M42="","",COUNT(M$6:M42))</f>
        <v/>
      </c>
      <c r="O42" s="149"/>
      <c r="P42" s="150"/>
      <c r="Q42" s="150"/>
      <c r="R42" s="150"/>
      <c r="S42" s="150"/>
      <c r="T42" s="150"/>
      <c r="U42" s="272" t="str">
        <f t="shared" si="16"/>
        <v/>
      </c>
      <c r="V42" s="267" t="str">
        <f>IF(U42="","",COUNT(U$6:U42))</f>
        <v/>
      </c>
      <c r="W42" s="83">
        <v>37</v>
      </c>
      <c r="X42" s="98">
        <f t="shared" si="17"/>
        <v>0</v>
      </c>
      <c r="Y42" s="98">
        <f t="shared" si="18"/>
        <v>0</v>
      </c>
      <c r="Z42" s="98">
        <f t="shared" si="19"/>
        <v>0</v>
      </c>
      <c r="AA42" s="85">
        <f t="shared" si="20"/>
        <v>0</v>
      </c>
      <c r="AB42" s="88"/>
      <c r="AC42" s="75"/>
      <c r="AD42" s="189" t="str">
        <f t="shared" si="27"/>
        <v/>
      </c>
      <c r="AE42" s="104" t="str">
        <f t="shared" si="28"/>
        <v/>
      </c>
      <c r="AF42" s="69" t="str">
        <f t="shared" si="38"/>
        <v/>
      </c>
      <c r="AG42" s="189" t="str">
        <f t="shared" si="29"/>
        <v/>
      </c>
      <c r="AH42" s="189" t="str">
        <f t="shared" si="30"/>
        <v/>
      </c>
      <c r="AI42" s="189" t="str">
        <f t="shared" si="31"/>
        <v/>
      </c>
      <c r="AJ42" s="189" t="str">
        <f t="shared" si="39"/>
        <v/>
      </c>
      <c r="AK42" s="189" t="str">
        <f t="shared" si="40"/>
        <v/>
      </c>
      <c r="AL42" s="124" t="str">
        <f t="shared" si="41"/>
        <v/>
      </c>
      <c r="AM42" s="69" t="str">
        <f t="shared" si="32"/>
        <v/>
      </c>
      <c r="AN42" s="189" t="str">
        <f t="shared" si="33"/>
        <v/>
      </c>
      <c r="AO42" s="189" t="str">
        <f t="shared" si="34"/>
        <v/>
      </c>
      <c r="AP42" s="189" t="str">
        <f t="shared" si="35"/>
        <v/>
      </c>
      <c r="AQ42" s="189" t="str">
        <f t="shared" si="36"/>
        <v/>
      </c>
      <c r="AR42" s="189" t="str">
        <f t="shared" si="37"/>
        <v/>
      </c>
      <c r="AS42" s="126" t="str">
        <f t="shared" si="42"/>
        <v/>
      </c>
      <c r="AT42" s="88" t="str">
        <f t="shared" si="44"/>
        <v/>
      </c>
      <c r="AU42" s="7" t="str">
        <f t="shared" si="44"/>
        <v/>
      </c>
      <c r="AV42" s="7" t="str">
        <f t="shared" si="43"/>
        <v/>
      </c>
      <c r="AW42" s="7" t="str">
        <f t="shared" si="43"/>
        <v/>
      </c>
      <c r="AX42" s="7" t="str">
        <f t="shared" si="43"/>
        <v/>
      </c>
      <c r="AY42" s="7" t="str">
        <f t="shared" si="43"/>
        <v/>
      </c>
      <c r="AZ42" s="126" t="str">
        <f t="shared" si="43"/>
        <v/>
      </c>
      <c r="BA42" s="7" t="str">
        <f t="shared" si="43"/>
        <v/>
      </c>
      <c r="BB42" s="7" t="str">
        <f t="shared" si="43"/>
        <v/>
      </c>
      <c r="BC42" s="7" t="str">
        <f t="shared" si="43"/>
        <v/>
      </c>
      <c r="BD42" s="7" t="str">
        <f t="shared" si="43"/>
        <v/>
      </c>
      <c r="BE42" s="7" t="str">
        <f t="shared" si="43"/>
        <v/>
      </c>
      <c r="BF42" s="7" t="str">
        <f t="shared" si="43"/>
        <v/>
      </c>
      <c r="BG42" s="126" t="str">
        <f t="shared" si="43"/>
        <v/>
      </c>
    </row>
    <row r="43" spans="2:59" ht="15.95" customHeight="1">
      <c r="B43" s="268">
        <v>38</v>
      </c>
      <c r="C43" s="215" t="str">
        <f>IF('入力シート（実践前）'!C43="","",'入力シート（実践前）'!C43)</f>
        <v/>
      </c>
      <c r="D43" s="216" t="e">
        <f>IF(C43="","",COUNTIF(C$6:C43,C43))+IF(C43=2,100)</f>
        <v>#VALUE!</v>
      </c>
      <c r="E43" s="269" t="str">
        <f>IF('入力シート（実践前）'!E43="","",'入力シート（実践前）'!E43)</f>
        <v/>
      </c>
      <c r="F43" s="270"/>
      <c r="G43" s="149"/>
      <c r="H43" s="150"/>
      <c r="I43" s="150"/>
      <c r="J43" s="150"/>
      <c r="K43" s="150"/>
      <c r="L43" s="150"/>
      <c r="M43" s="271" t="str">
        <f t="shared" si="15"/>
        <v/>
      </c>
      <c r="N43" s="265" t="str">
        <f>IF(M43="","",COUNT(M$6:M43))</f>
        <v/>
      </c>
      <c r="O43" s="149"/>
      <c r="P43" s="150"/>
      <c r="Q43" s="150"/>
      <c r="R43" s="150"/>
      <c r="S43" s="150"/>
      <c r="T43" s="150"/>
      <c r="U43" s="272" t="str">
        <f t="shared" si="16"/>
        <v/>
      </c>
      <c r="V43" s="267" t="str">
        <f>IF(U43="","",COUNT(U$6:U43))</f>
        <v/>
      </c>
      <c r="W43" s="83">
        <v>38</v>
      </c>
      <c r="X43" s="98">
        <f t="shared" si="17"/>
        <v>0</v>
      </c>
      <c r="Y43" s="98">
        <f t="shared" si="18"/>
        <v>0</v>
      </c>
      <c r="Z43" s="98">
        <f t="shared" si="19"/>
        <v>0</v>
      </c>
      <c r="AA43" s="85">
        <f t="shared" si="20"/>
        <v>0</v>
      </c>
      <c r="AB43" s="88"/>
      <c r="AC43" s="75"/>
      <c r="AD43" s="189" t="str">
        <f t="shared" si="27"/>
        <v/>
      </c>
      <c r="AE43" s="104" t="str">
        <f t="shared" si="28"/>
        <v/>
      </c>
      <c r="AF43" s="69" t="str">
        <f t="shared" si="38"/>
        <v/>
      </c>
      <c r="AG43" s="189" t="str">
        <f t="shared" si="29"/>
        <v/>
      </c>
      <c r="AH43" s="189" t="str">
        <f t="shared" si="30"/>
        <v/>
      </c>
      <c r="AI43" s="189" t="str">
        <f t="shared" si="31"/>
        <v/>
      </c>
      <c r="AJ43" s="189" t="str">
        <f t="shared" si="39"/>
        <v/>
      </c>
      <c r="AK43" s="189" t="str">
        <f t="shared" si="40"/>
        <v/>
      </c>
      <c r="AL43" s="124" t="str">
        <f t="shared" si="41"/>
        <v/>
      </c>
      <c r="AM43" s="69" t="str">
        <f t="shared" si="32"/>
        <v/>
      </c>
      <c r="AN43" s="189" t="str">
        <f t="shared" si="33"/>
        <v/>
      </c>
      <c r="AO43" s="189" t="str">
        <f t="shared" si="34"/>
        <v/>
      </c>
      <c r="AP43" s="189" t="str">
        <f t="shared" si="35"/>
        <v/>
      </c>
      <c r="AQ43" s="189" t="str">
        <f t="shared" si="36"/>
        <v/>
      </c>
      <c r="AR43" s="189" t="str">
        <f t="shared" si="37"/>
        <v/>
      </c>
      <c r="AS43" s="126" t="str">
        <f t="shared" si="42"/>
        <v/>
      </c>
      <c r="AT43" s="88" t="str">
        <f t="shared" si="44"/>
        <v/>
      </c>
      <c r="AU43" s="7" t="str">
        <f t="shared" si="44"/>
        <v/>
      </c>
      <c r="AV43" s="7" t="str">
        <f t="shared" si="43"/>
        <v/>
      </c>
      <c r="AW43" s="7" t="str">
        <f t="shared" si="43"/>
        <v/>
      </c>
      <c r="AX43" s="7" t="str">
        <f t="shared" si="43"/>
        <v/>
      </c>
      <c r="AY43" s="7" t="str">
        <f t="shared" si="43"/>
        <v/>
      </c>
      <c r="AZ43" s="126" t="str">
        <f t="shared" si="43"/>
        <v/>
      </c>
      <c r="BA43" s="7" t="str">
        <f t="shared" si="43"/>
        <v/>
      </c>
      <c r="BB43" s="7" t="str">
        <f t="shared" si="43"/>
        <v/>
      </c>
      <c r="BC43" s="7" t="str">
        <f t="shared" si="43"/>
        <v/>
      </c>
      <c r="BD43" s="7" t="str">
        <f t="shared" si="43"/>
        <v/>
      </c>
      <c r="BE43" s="7" t="str">
        <f t="shared" si="43"/>
        <v/>
      </c>
      <c r="BF43" s="7" t="str">
        <f t="shared" si="43"/>
        <v/>
      </c>
      <c r="BG43" s="126" t="str">
        <f t="shared" si="43"/>
        <v/>
      </c>
    </row>
    <row r="44" spans="2:59" ht="15.95" customHeight="1">
      <c r="B44" s="268">
        <v>39</v>
      </c>
      <c r="C44" s="215" t="str">
        <f>IF('入力シート（実践前）'!C44="","",'入力シート（実践前）'!C44)</f>
        <v/>
      </c>
      <c r="D44" s="216" t="e">
        <f>IF(C44="","",COUNTIF(C$6:C44,C44))+IF(C44=2,100)</f>
        <v>#VALUE!</v>
      </c>
      <c r="E44" s="269" t="str">
        <f>IF('入力シート（実践前）'!E44="","",'入力シート（実践前）'!E44)</f>
        <v/>
      </c>
      <c r="F44" s="270"/>
      <c r="G44" s="149"/>
      <c r="H44" s="150"/>
      <c r="I44" s="150"/>
      <c r="J44" s="150"/>
      <c r="K44" s="150"/>
      <c r="L44" s="201"/>
      <c r="M44" s="278" t="str">
        <f t="shared" si="15"/>
        <v/>
      </c>
      <c r="N44" s="265" t="str">
        <f>IF(M44="","",COUNT(M$6:M44))</f>
        <v/>
      </c>
      <c r="O44" s="149"/>
      <c r="P44" s="150"/>
      <c r="Q44" s="150"/>
      <c r="R44" s="150"/>
      <c r="S44" s="150"/>
      <c r="T44" s="150"/>
      <c r="U44" s="272" t="str">
        <f t="shared" si="16"/>
        <v/>
      </c>
      <c r="V44" s="267" t="str">
        <f>IF(U44="","",COUNT(U$6:U44))</f>
        <v/>
      </c>
      <c r="W44" s="83">
        <v>39</v>
      </c>
      <c r="X44" s="98">
        <f t="shared" si="17"/>
        <v>0</v>
      </c>
      <c r="Y44" s="98">
        <f t="shared" si="18"/>
        <v>0</v>
      </c>
      <c r="Z44" s="98">
        <f t="shared" si="19"/>
        <v>0</v>
      </c>
      <c r="AA44" s="85">
        <f t="shared" si="20"/>
        <v>0</v>
      </c>
      <c r="AB44" s="88"/>
      <c r="AC44" s="75"/>
      <c r="AD44" s="189" t="str">
        <f t="shared" si="27"/>
        <v/>
      </c>
      <c r="AE44" s="104" t="str">
        <f t="shared" si="28"/>
        <v/>
      </c>
      <c r="AF44" s="69" t="str">
        <f t="shared" si="38"/>
        <v/>
      </c>
      <c r="AG44" s="189" t="str">
        <f t="shared" si="29"/>
        <v/>
      </c>
      <c r="AH44" s="189" t="str">
        <f t="shared" si="30"/>
        <v/>
      </c>
      <c r="AI44" s="189" t="str">
        <f t="shared" si="31"/>
        <v/>
      </c>
      <c r="AJ44" s="189" t="str">
        <f t="shared" si="39"/>
        <v/>
      </c>
      <c r="AK44" s="189" t="str">
        <f t="shared" si="40"/>
        <v/>
      </c>
      <c r="AL44" s="124" t="str">
        <f t="shared" si="41"/>
        <v/>
      </c>
      <c r="AM44" s="69" t="str">
        <f t="shared" si="32"/>
        <v/>
      </c>
      <c r="AN44" s="189" t="str">
        <f t="shared" si="33"/>
        <v/>
      </c>
      <c r="AO44" s="189" t="str">
        <f t="shared" si="34"/>
        <v/>
      </c>
      <c r="AP44" s="189" t="str">
        <f t="shared" si="35"/>
        <v/>
      </c>
      <c r="AQ44" s="189" t="str">
        <f t="shared" si="36"/>
        <v/>
      </c>
      <c r="AR44" s="189" t="str">
        <f t="shared" si="37"/>
        <v/>
      </c>
      <c r="AS44" s="126" t="str">
        <f t="shared" si="42"/>
        <v/>
      </c>
      <c r="AT44" s="88" t="str">
        <f t="shared" si="44"/>
        <v/>
      </c>
      <c r="AU44" s="7" t="str">
        <f t="shared" si="44"/>
        <v/>
      </c>
      <c r="AV44" s="7" t="str">
        <f t="shared" si="43"/>
        <v/>
      </c>
      <c r="AW44" s="7" t="str">
        <f t="shared" si="43"/>
        <v/>
      </c>
      <c r="AX44" s="7" t="str">
        <f t="shared" si="43"/>
        <v/>
      </c>
      <c r="AY44" s="7" t="str">
        <f t="shared" si="43"/>
        <v/>
      </c>
      <c r="AZ44" s="126" t="str">
        <f t="shared" si="43"/>
        <v/>
      </c>
      <c r="BA44" s="7" t="str">
        <f t="shared" si="43"/>
        <v/>
      </c>
      <c r="BB44" s="7" t="str">
        <f t="shared" si="43"/>
        <v/>
      </c>
      <c r="BC44" s="7" t="str">
        <f t="shared" si="43"/>
        <v/>
      </c>
      <c r="BD44" s="7" t="str">
        <f t="shared" si="43"/>
        <v/>
      </c>
      <c r="BE44" s="7" t="str">
        <f t="shared" si="43"/>
        <v/>
      </c>
      <c r="BF44" s="7" t="str">
        <f t="shared" si="43"/>
        <v/>
      </c>
      <c r="BG44" s="126" t="str">
        <f t="shared" si="43"/>
        <v/>
      </c>
    </row>
    <row r="45" spans="2:59" ht="15.95" customHeight="1" thickBot="1">
      <c r="B45" s="273">
        <v>40</v>
      </c>
      <c r="C45" s="217" t="str">
        <f>IF('入力シート（実践前）'!C45="","",'入力シート（実践前）'!C45)</f>
        <v/>
      </c>
      <c r="D45" s="218" t="e">
        <f>IF(C45="","",COUNTIF(C$6:C45,C45))+IF(C45=2,100)</f>
        <v>#VALUE!</v>
      </c>
      <c r="E45" s="274" t="str">
        <f>IF('入力シート（実践前）'!E45="","",'入力シート（実践前）'!E45)</f>
        <v/>
      </c>
      <c r="F45" s="275"/>
      <c r="G45" s="151"/>
      <c r="H45" s="152"/>
      <c r="I45" s="152"/>
      <c r="J45" s="152"/>
      <c r="K45" s="152"/>
      <c r="L45" s="202"/>
      <c r="M45" s="279" t="str">
        <f t="shared" si="15"/>
        <v/>
      </c>
      <c r="N45" s="265" t="str">
        <f>IF(M45="","",COUNT(M$6:M45))</f>
        <v/>
      </c>
      <c r="O45" s="151"/>
      <c r="P45" s="152"/>
      <c r="Q45" s="152"/>
      <c r="R45" s="152"/>
      <c r="S45" s="152"/>
      <c r="T45" s="202"/>
      <c r="U45" s="280" t="str">
        <f t="shared" si="16"/>
        <v/>
      </c>
      <c r="V45" s="267" t="str">
        <f>IF(U45="","",COUNT(U$6:U45))</f>
        <v/>
      </c>
      <c r="W45" s="83">
        <v>40</v>
      </c>
      <c r="X45" s="98">
        <f t="shared" si="17"/>
        <v>0</v>
      </c>
      <c r="Y45" s="98">
        <f t="shared" si="18"/>
        <v>0</v>
      </c>
      <c r="Z45" s="98">
        <f t="shared" si="19"/>
        <v>0</v>
      </c>
      <c r="AA45" s="85">
        <f t="shared" si="20"/>
        <v>0</v>
      </c>
      <c r="AB45" s="88"/>
      <c r="AC45" s="75"/>
      <c r="AD45" s="189" t="str">
        <f t="shared" si="27"/>
        <v/>
      </c>
      <c r="AE45" s="104" t="str">
        <f t="shared" si="28"/>
        <v/>
      </c>
      <c r="AF45" s="69" t="str">
        <f t="shared" si="38"/>
        <v/>
      </c>
      <c r="AG45" s="189" t="str">
        <f t="shared" si="29"/>
        <v/>
      </c>
      <c r="AH45" s="189" t="str">
        <f t="shared" si="30"/>
        <v/>
      </c>
      <c r="AI45" s="189" t="str">
        <f t="shared" si="31"/>
        <v/>
      </c>
      <c r="AJ45" s="189" t="str">
        <f t="shared" si="39"/>
        <v/>
      </c>
      <c r="AK45" s="189" t="str">
        <f t="shared" si="40"/>
        <v/>
      </c>
      <c r="AL45" s="124" t="str">
        <f t="shared" si="41"/>
        <v/>
      </c>
      <c r="AM45" s="69" t="str">
        <f t="shared" si="32"/>
        <v/>
      </c>
      <c r="AN45" s="189" t="str">
        <f t="shared" si="33"/>
        <v/>
      </c>
      <c r="AO45" s="189" t="str">
        <f t="shared" si="34"/>
        <v/>
      </c>
      <c r="AP45" s="189" t="str">
        <f t="shared" si="35"/>
        <v/>
      </c>
      <c r="AQ45" s="189" t="str">
        <f t="shared" si="36"/>
        <v/>
      </c>
      <c r="AR45" s="189" t="str">
        <f t="shared" si="37"/>
        <v/>
      </c>
      <c r="AS45" s="126" t="str">
        <f t="shared" si="42"/>
        <v/>
      </c>
      <c r="AT45" s="88" t="str">
        <f t="shared" si="44"/>
        <v/>
      </c>
      <c r="AU45" s="7" t="str">
        <f t="shared" si="44"/>
        <v/>
      </c>
      <c r="AV45" s="7" t="str">
        <f t="shared" si="43"/>
        <v/>
      </c>
      <c r="AW45" s="7" t="str">
        <f t="shared" si="43"/>
        <v/>
      </c>
      <c r="AX45" s="7" t="str">
        <f t="shared" si="43"/>
        <v/>
      </c>
      <c r="AY45" s="7" t="str">
        <f t="shared" si="43"/>
        <v/>
      </c>
      <c r="AZ45" s="126" t="str">
        <f t="shared" si="43"/>
        <v/>
      </c>
      <c r="BA45" s="7" t="str">
        <f t="shared" si="43"/>
        <v/>
      </c>
      <c r="BB45" s="7" t="str">
        <f t="shared" si="43"/>
        <v/>
      </c>
      <c r="BC45" s="7" t="str">
        <f t="shared" si="43"/>
        <v/>
      </c>
      <c r="BD45" s="7" t="str">
        <f t="shared" si="43"/>
        <v/>
      </c>
      <c r="BE45" s="7" t="str">
        <f t="shared" si="43"/>
        <v/>
      </c>
      <c r="BF45" s="7" t="str">
        <f t="shared" si="43"/>
        <v/>
      </c>
      <c r="BG45" s="126" t="str">
        <f t="shared" si="43"/>
        <v/>
      </c>
    </row>
    <row r="46" spans="2:59" ht="15.95" customHeight="1">
      <c r="B46" s="261">
        <v>41</v>
      </c>
      <c r="C46" s="213" t="str">
        <f>IF('入力シート（実践前）'!C46="","",'入力シート（実践前）'!C46)</f>
        <v/>
      </c>
      <c r="D46" s="219" t="e">
        <f>IF(C46="","",COUNTIF(C$6:C46,C46))+IF(C46=2,100)</f>
        <v>#VALUE!</v>
      </c>
      <c r="E46" s="262" t="str">
        <f>IF('入力シート（実践前）'!E46="","",'入力シート（実践前）'!E46)</f>
        <v/>
      </c>
      <c r="F46" s="263"/>
      <c r="G46" s="147"/>
      <c r="H46" s="148"/>
      <c r="I46" s="148"/>
      <c r="J46" s="148"/>
      <c r="K46" s="148"/>
      <c r="L46" s="203"/>
      <c r="M46" s="281" t="str">
        <f t="shared" si="15"/>
        <v/>
      </c>
      <c r="N46" s="265" t="str">
        <f>IF(M46="","",COUNT(M$6:M46))</f>
        <v/>
      </c>
      <c r="O46" s="155"/>
      <c r="P46" s="148"/>
      <c r="Q46" s="148"/>
      <c r="R46" s="148"/>
      <c r="S46" s="148"/>
      <c r="T46" s="203"/>
      <c r="U46" s="281" t="str">
        <f t="shared" si="16"/>
        <v/>
      </c>
      <c r="V46" s="267" t="str">
        <f>IF(U46="","",COUNT(U$6:U46))</f>
        <v/>
      </c>
      <c r="W46" s="83">
        <v>41</v>
      </c>
      <c r="X46" s="98">
        <f t="shared" si="17"/>
        <v>0</v>
      </c>
      <c r="Y46" s="98">
        <f t="shared" si="18"/>
        <v>0</v>
      </c>
      <c r="Z46" s="98">
        <f t="shared" si="19"/>
        <v>0</v>
      </c>
      <c r="AA46" s="85">
        <f t="shared" si="20"/>
        <v>0</v>
      </c>
      <c r="AB46" s="88"/>
      <c r="AC46" s="7"/>
      <c r="AD46" s="69" t="str">
        <f t="shared" si="27"/>
        <v/>
      </c>
      <c r="AE46" s="189" t="str">
        <f t="shared" si="28"/>
        <v/>
      </c>
      <c r="AF46" s="69" t="str">
        <f t="shared" si="38"/>
        <v/>
      </c>
      <c r="AG46" s="189" t="str">
        <f t="shared" si="29"/>
        <v/>
      </c>
      <c r="AH46" s="189" t="str">
        <f t="shared" si="30"/>
        <v/>
      </c>
      <c r="AI46" s="189" t="str">
        <f t="shared" si="31"/>
        <v/>
      </c>
      <c r="AJ46" s="189" t="str">
        <f t="shared" si="39"/>
        <v/>
      </c>
      <c r="AK46" s="189" t="str">
        <f t="shared" si="40"/>
        <v/>
      </c>
      <c r="AL46" s="124" t="str">
        <f t="shared" si="41"/>
        <v/>
      </c>
      <c r="AM46" s="69" t="str">
        <f t="shared" si="32"/>
        <v/>
      </c>
      <c r="AN46" s="189" t="str">
        <f t="shared" si="33"/>
        <v/>
      </c>
      <c r="AO46" s="189" t="str">
        <f t="shared" si="34"/>
        <v/>
      </c>
      <c r="AP46" s="189" t="str">
        <f t="shared" si="35"/>
        <v/>
      </c>
      <c r="AQ46" s="189" t="str">
        <f t="shared" si="36"/>
        <v/>
      </c>
      <c r="AR46" s="189" t="str">
        <f t="shared" si="37"/>
        <v/>
      </c>
      <c r="AS46" s="126" t="str">
        <f t="shared" si="42"/>
        <v/>
      </c>
      <c r="AT46" s="88"/>
      <c r="AU46" s="7" t="str">
        <f t="shared" si="44"/>
        <v/>
      </c>
      <c r="AV46" s="7" t="str">
        <f t="shared" si="43"/>
        <v/>
      </c>
      <c r="AW46" s="7" t="str">
        <f t="shared" si="43"/>
        <v/>
      </c>
      <c r="AX46" s="7" t="str">
        <f t="shared" si="43"/>
        <v/>
      </c>
      <c r="AY46" s="7" t="str">
        <f t="shared" si="43"/>
        <v/>
      </c>
      <c r="AZ46" s="126" t="str">
        <f t="shared" si="43"/>
        <v/>
      </c>
      <c r="BA46" s="7" t="str">
        <f t="shared" si="43"/>
        <v/>
      </c>
      <c r="BB46" s="7" t="str">
        <f t="shared" si="43"/>
        <v/>
      </c>
      <c r="BC46" s="7" t="str">
        <f t="shared" si="43"/>
        <v/>
      </c>
      <c r="BD46" s="7" t="str">
        <f t="shared" si="43"/>
        <v/>
      </c>
      <c r="BE46" s="7" t="str">
        <f t="shared" si="43"/>
        <v/>
      </c>
      <c r="BF46" s="7" t="str">
        <f t="shared" si="43"/>
        <v/>
      </c>
      <c r="BG46" s="126" t="str">
        <f t="shared" si="43"/>
        <v/>
      </c>
    </row>
    <row r="47" spans="2:59" ht="15.95" customHeight="1">
      <c r="B47" s="268">
        <v>42</v>
      </c>
      <c r="C47" s="215" t="str">
        <f>IF('入力シート（実践前）'!C47="","",'入力シート（実践前）'!C47)</f>
        <v/>
      </c>
      <c r="D47" s="216" t="e">
        <f>IF(C47="","",COUNTIF(C$6:C47,C47))+IF(C47=2,100)</f>
        <v>#VALUE!</v>
      </c>
      <c r="E47" s="269" t="str">
        <f>IF('入力シート（実践前）'!E47="","",'入力シート（実践前）'!E47)</f>
        <v/>
      </c>
      <c r="F47" s="270" t="str">
        <f t="shared" ref="F47:F49" ca="1" si="45">IFERROR(IF(ISNUMBER(INDEX(OFFSET(番号,0,10,,),MATCH(B47,番号,0))),"",INDEX(OFFSET(番号,0,10,,),MATCH(B47,番号,0))),"")</f>
        <v/>
      </c>
      <c r="G47" s="149"/>
      <c r="H47" s="150"/>
      <c r="I47" s="150"/>
      <c r="J47" s="150"/>
      <c r="K47" s="150"/>
      <c r="L47" s="201"/>
      <c r="M47" s="282" t="str">
        <f t="shared" si="15"/>
        <v/>
      </c>
      <c r="N47" s="265" t="str">
        <f>IF(M47="","",COUNT(M$6:M47))</f>
        <v/>
      </c>
      <c r="O47" s="156"/>
      <c r="P47" s="150"/>
      <c r="Q47" s="150"/>
      <c r="R47" s="150"/>
      <c r="S47" s="150"/>
      <c r="T47" s="201"/>
      <c r="U47" s="282" t="str">
        <f t="shared" si="16"/>
        <v/>
      </c>
      <c r="V47" s="267" t="str">
        <f>IF(U47="","",COUNT(U$6:U47))</f>
        <v/>
      </c>
      <c r="W47" s="83">
        <v>42</v>
      </c>
      <c r="X47" s="98">
        <f t="shared" si="17"/>
        <v>0</v>
      </c>
      <c r="Y47" s="98">
        <f t="shared" si="18"/>
        <v>0</v>
      </c>
      <c r="Z47" s="98">
        <f t="shared" si="19"/>
        <v>0</v>
      </c>
      <c r="AA47" s="85">
        <f t="shared" si="20"/>
        <v>0</v>
      </c>
      <c r="AB47" s="88"/>
      <c r="AC47" s="7"/>
      <c r="AD47" s="69" t="str">
        <f t="shared" si="27"/>
        <v/>
      </c>
      <c r="AE47" s="189" t="str">
        <f t="shared" si="28"/>
        <v/>
      </c>
      <c r="AF47" s="69" t="str">
        <f t="shared" si="38"/>
        <v/>
      </c>
      <c r="AG47" s="189" t="str">
        <f t="shared" si="29"/>
        <v/>
      </c>
      <c r="AH47" s="189" t="str">
        <f t="shared" si="30"/>
        <v/>
      </c>
      <c r="AI47" s="189" t="str">
        <f t="shared" si="31"/>
        <v/>
      </c>
      <c r="AJ47" s="189" t="str">
        <f t="shared" si="39"/>
        <v/>
      </c>
      <c r="AK47" s="189" t="str">
        <f t="shared" si="40"/>
        <v/>
      </c>
      <c r="AL47" s="124" t="str">
        <f t="shared" si="41"/>
        <v/>
      </c>
      <c r="AM47" s="69" t="str">
        <f t="shared" si="32"/>
        <v/>
      </c>
      <c r="AN47" s="189" t="str">
        <f t="shared" si="33"/>
        <v/>
      </c>
      <c r="AO47" s="189" t="str">
        <f t="shared" si="34"/>
        <v/>
      </c>
      <c r="AP47" s="189" t="str">
        <f t="shared" si="35"/>
        <v/>
      </c>
      <c r="AQ47" s="189" t="str">
        <f t="shared" si="36"/>
        <v/>
      </c>
      <c r="AR47" s="189" t="str">
        <f t="shared" si="37"/>
        <v/>
      </c>
      <c r="AS47" s="126" t="str">
        <f t="shared" si="42"/>
        <v/>
      </c>
      <c r="AT47" s="88" t="str">
        <f t="shared" si="44"/>
        <v/>
      </c>
      <c r="AU47" s="7" t="str">
        <f t="shared" si="44"/>
        <v/>
      </c>
      <c r="AV47" s="7" t="str">
        <f t="shared" si="43"/>
        <v/>
      </c>
      <c r="AW47" s="7" t="str">
        <f t="shared" si="43"/>
        <v/>
      </c>
      <c r="AX47" s="7" t="str">
        <f t="shared" si="43"/>
        <v/>
      </c>
      <c r="AY47" s="7" t="str">
        <f t="shared" si="43"/>
        <v/>
      </c>
      <c r="AZ47" s="126" t="str">
        <f t="shared" si="43"/>
        <v/>
      </c>
      <c r="BA47" s="7" t="str">
        <f t="shared" si="43"/>
        <v/>
      </c>
      <c r="BB47" s="7" t="str">
        <f t="shared" si="43"/>
        <v/>
      </c>
      <c r="BC47" s="7" t="str">
        <f t="shared" si="43"/>
        <v/>
      </c>
      <c r="BD47" s="7" t="str">
        <f t="shared" si="43"/>
        <v/>
      </c>
      <c r="BE47" s="7" t="str">
        <f t="shared" si="43"/>
        <v/>
      </c>
      <c r="BF47" s="7" t="str">
        <f t="shared" si="43"/>
        <v/>
      </c>
      <c r="BG47" s="126" t="str">
        <f t="shared" si="43"/>
        <v/>
      </c>
    </row>
    <row r="48" spans="2:59" ht="15.95" customHeight="1">
      <c r="B48" s="283">
        <v>43</v>
      </c>
      <c r="C48" s="220" t="str">
        <f>IF('入力シート（実践前）'!C48="","",'入力シート（実践前）'!C48)</f>
        <v/>
      </c>
      <c r="D48" s="221" t="e">
        <f>IF(C48="","",COUNTIF(C$6:C48,C48))+IF(C48=2,100)</f>
        <v>#VALUE!</v>
      </c>
      <c r="E48" s="284" t="str">
        <f>IF('入力シート（実践前）'!E48="","",'入力シート（実践前）'!E48)</f>
        <v/>
      </c>
      <c r="F48" s="285" t="str">
        <f t="shared" ca="1" si="45"/>
        <v/>
      </c>
      <c r="G48" s="153"/>
      <c r="H48" s="154"/>
      <c r="I48" s="154"/>
      <c r="J48" s="154"/>
      <c r="K48" s="154"/>
      <c r="L48" s="204"/>
      <c r="M48" s="286"/>
      <c r="N48" s="265"/>
      <c r="O48" s="157"/>
      <c r="P48" s="154"/>
      <c r="Q48" s="154"/>
      <c r="R48" s="154"/>
      <c r="S48" s="154"/>
      <c r="T48" s="204"/>
      <c r="U48" s="286"/>
      <c r="V48" s="267"/>
      <c r="W48" s="83">
        <v>43</v>
      </c>
      <c r="X48" s="98">
        <f t="shared" si="17"/>
        <v>0</v>
      </c>
      <c r="Y48" s="98">
        <f t="shared" si="18"/>
        <v>0</v>
      </c>
      <c r="Z48" s="98">
        <f t="shared" si="19"/>
        <v>0</v>
      </c>
      <c r="AA48" s="85">
        <f t="shared" si="20"/>
        <v>0</v>
      </c>
      <c r="AB48" s="88"/>
      <c r="AC48" s="7"/>
      <c r="AD48" s="69" t="str">
        <f t="shared" si="27"/>
        <v/>
      </c>
      <c r="AE48" s="189" t="str">
        <f t="shared" si="28"/>
        <v/>
      </c>
      <c r="AF48" s="69" t="str">
        <f t="shared" si="38"/>
        <v/>
      </c>
      <c r="AG48" s="189" t="str">
        <f t="shared" si="29"/>
        <v/>
      </c>
      <c r="AH48" s="189" t="str">
        <f t="shared" si="30"/>
        <v/>
      </c>
      <c r="AI48" s="189" t="str">
        <f t="shared" si="31"/>
        <v/>
      </c>
      <c r="AJ48" s="189" t="str">
        <f t="shared" si="39"/>
        <v/>
      </c>
      <c r="AK48" s="189" t="str">
        <f t="shared" si="40"/>
        <v/>
      </c>
      <c r="AL48" s="124" t="str">
        <f t="shared" si="41"/>
        <v/>
      </c>
      <c r="AM48" s="69" t="str">
        <f t="shared" si="32"/>
        <v/>
      </c>
      <c r="AN48" s="189" t="str">
        <f t="shared" si="33"/>
        <v/>
      </c>
      <c r="AO48" s="189" t="str">
        <f t="shared" si="34"/>
        <v/>
      </c>
      <c r="AP48" s="189" t="str">
        <f t="shared" si="35"/>
        <v/>
      </c>
      <c r="AQ48" s="189" t="str">
        <f t="shared" si="36"/>
        <v/>
      </c>
      <c r="AR48" s="189" t="str">
        <f t="shared" si="37"/>
        <v/>
      </c>
      <c r="AS48" s="126" t="str">
        <f t="shared" si="42"/>
        <v/>
      </c>
      <c r="AT48" s="88" t="str">
        <f t="shared" si="44"/>
        <v/>
      </c>
      <c r="AU48" s="7" t="str">
        <f t="shared" si="44"/>
        <v/>
      </c>
      <c r="AV48" s="7" t="str">
        <f t="shared" si="43"/>
        <v/>
      </c>
      <c r="AW48" s="7" t="str">
        <f t="shared" si="43"/>
        <v/>
      </c>
      <c r="AX48" s="7" t="str">
        <f t="shared" si="43"/>
        <v/>
      </c>
      <c r="AY48" s="7" t="str">
        <f t="shared" si="43"/>
        <v/>
      </c>
      <c r="AZ48" s="126" t="str">
        <f t="shared" si="43"/>
        <v/>
      </c>
      <c r="BA48" s="7" t="str">
        <f t="shared" si="43"/>
        <v/>
      </c>
      <c r="BB48" s="7" t="str">
        <f t="shared" si="43"/>
        <v/>
      </c>
      <c r="BC48" s="7" t="str">
        <f t="shared" si="43"/>
        <v/>
      </c>
      <c r="BD48" s="7" t="str">
        <f t="shared" si="43"/>
        <v/>
      </c>
      <c r="BE48" s="7" t="str">
        <f t="shared" si="43"/>
        <v/>
      </c>
      <c r="BF48" s="7" t="str">
        <f t="shared" si="43"/>
        <v/>
      </c>
      <c r="BG48" s="126" t="str">
        <f t="shared" si="43"/>
        <v/>
      </c>
    </row>
    <row r="49" spans="2:59" ht="15.95" customHeight="1" thickBot="1">
      <c r="B49" s="273">
        <v>44</v>
      </c>
      <c r="C49" s="217" t="str">
        <f>IF('入力シート（実践前）'!C49="","",'入力シート（実践前）'!C49)</f>
        <v/>
      </c>
      <c r="D49" s="218" t="e">
        <f>IF(C49="","",COUNTIF(C$6:C49,C49))+IF(C49=2,100)</f>
        <v>#VALUE!</v>
      </c>
      <c r="E49" s="274" t="str">
        <f>IF('入力シート（実践前）'!E49="","",'入力シート（実践前）'!E49)</f>
        <v/>
      </c>
      <c r="F49" s="275" t="str">
        <f t="shared" ca="1" si="45"/>
        <v/>
      </c>
      <c r="G49" s="151"/>
      <c r="H49" s="152"/>
      <c r="I49" s="152"/>
      <c r="J49" s="152"/>
      <c r="K49" s="152"/>
      <c r="L49" s="202"/>
      <c r="M49" s="280" t="str">
        <f t="shared" si="15"/>
        <v/>
      </c>
      <c r="N49" s="265" t="str">
        <f>IF(M49="","",COUNT(M$6:M49))</f>
        <v/>
      </c>
      <c r="O49" s="158"/>
      <c r="P49" s="152"/>
      <c r="Q49" s="152"/>
      <c r="R49" s="152"/>
      <c r="S49" s="152"/>
      <c r="T49" s="202"/>
      <c r="U49" s="280" t="str">
        <f t="shared" si="16"/>
        <v/>
      </c>
      <c r="V49" s="267" t="str">
        <f>IF(U49="","",COUNT(U$6:U49))</f>
        <v/>
      </c>
      <c r="W49" s="83">
        <v>44</v>
      </c>
      <c r="X49" s="98">
        <f t="shared" si="17"/>
        <v>0</v>
      </c>
      <c r="Y49" s="98">
        <f t="shared" si="18"/>
        <v>0</v>
      </c>
      <c r="Z49" s="98">
        <f t="shared" si="19"/>
        <v>0</v>
      </c>
      <c r="AA49" s="85">
        <f t="shared" si="20"/>
        <v>0</v>
      </c>
      <c r="AB49" s="88"/>
      <c r="AC49" s="7"/>
      <c r="AD49" s="140" t="str">
        <f t="shared" si="27"/>
        <v/>
      </c>
      <c r="AE49" s="141" t="str">
        <f t="shared" si="28"/>
        <v/>
      </c>
      <c r="AF49" s="140" t="str">
        <f t="shared" si="38"/>
        <v/>
      </c>
      <c r="AG49" s="141" t="str">
        <f t="shared" si="29"/>
        <v/>
      </c>
      <c r="AH49" s="141" t="str">
        <f t="shared" si="30"/>
        <v/>
      </c>
      <c r="AI49" s="141" t="str">
        <f t="shared" si="31"/>
        <v/>
      </c>
      <c r="AJ49" s="141" t="str">
        <f t="shared" si="39"/>
        <v/>
      </c>
      <c r="AK49" s="141" t="str">
        <f t="shared" si="40"/>
        <v/>
      </c>
      <c r="AL49" s="125" t="str">
        <f t="shared" si="41"/>
        <v/>
      </c>
      <c r="AM49" s="140" t="str">
        <f t="shared" si="32"/>
        <v/>
      </c>
      <c r="AN49" s="141" t="str">
        <f t="shared" si="33"/>
        <v/>
      </c>
      <c r="AO49" s="141" t="str">
        <f t="shared" si="34"/>
        <v/>
      </c>
      <c r="AP49" s="141" t="str">
        <f t="shared" si="35"/>
        <v/>
      </c>
      <c r="AQ49" s="141" t="str">
        <f t="shared" si="36"/>
        <v/>
      </c>
      <c r="AR49" s="141" t="str">
        <f t="shared" si="37"/>
        <v/>
      </c>
      <c r="AS49" s="127" t="str">
        <f t="shared" si="42"/>
        <v/>
      </c>
      <c r="AT49" s="86" t="str">
        <f t="shared" si="44"/>
        <v/>
      </c>
      <c r="AU49" s="94" t="str">
        <f t="shared" si="44"/>
        <v/>
      </c>
      <c r="AV49" s="94" t="str">
        <f t="shared" si="43"/>
        <v/>
      </c>
      <c r="AW49" s="94" t="str">
        <f t="shared" si="43"/>
        <v/>
      </c>
      <c r="AX49" s="94" t="str">
        <f t="shared" si="43"/>
        <v/>
      </c>
      <c r="AY49" s="94" t="str">
        <f t="shared" si="43"/>
        <v/>
      </c>
      <c r="AZ49" s="127" t="str">
        <f t="shared" si="43"/>
        <v/>
      </c>
      <c r="BA49" s="94" t="str">
        <f t="shared" si="43"/>
        <v/>
      </c>
      <c r="BB49" s="94" t="str">
        <f t="shared" si="43"/>
        <v/>
      </c>
      <c r="BC49" s="94" t="str">
        <f t="shared" si="43"/>
        <v/>
      </c>
      <c r="BD49" s="94" t="str">
        <f t="shared" si="43"/>
        <v/>
      </c>
      <c r="BE49" s="94" t="str">
        <f t="shared" si="43"/>
        <v/>
      </c>
      <c r="BF49" s="94" t="str">
        <f t="shared" si="43"/>
        <v/>
      </c>
      <c r="BG49" s="127" t="str">
        <f t="shared" si="43"/>
        <v/>
      </c>
    </row>
    <row r="50" spans="2:59" ht="14.25" thickBot="1">
      <c r="B50" s="232"/>
      <c r="C50" s="232"/>
      <c r="D50" s="232"/>
      <c r="E50" s="232"/>
      <c r="F50" s="232"/>
      <c r="G50" s="287" t="e">
        <f>AVERAGE(G6:G49)</f>
        <v>#DIV/0!</v>
      </c>
      <c r="H50" s="288" t="e">
        <f t="shared" ref="H50:L50" si="46">AVERAGE(H6:H49)</f>
        <v>#DIV/0!</v>
      </c>
      <c r="I50" s="288" t="e">
        <f t="shared" si="46"/>
        <v>#DIV/0!</v>
      </c>
      <c r="J50" s="288" t="e">
        <f t="shared" si="46"/>
        <v>#DIV/0!</v>
      </c>
      <c r="K50" s="288" t="e">
        <f t="shared" si="46"/>
        <v>#DIV/0!</v>
      </c>
      <c r="L50" s="289" t="e">
        <f t="shared" si="46"/>
        <v>#DIV/0!</v>
      </c>
      <c r="M50" s="290" t="e">
        <f>AVERAGE(M6:M49)</f>
        <v>#DIV/0!</v>
      </c>
      <c r="N50" s="291"/>
      <c r="O50" s="287" t="e">
        <f>AVERAGE(O6:O49)</f>
        <v>#DIV/0!</v>
      </c>
      <c r="P50" s="288" t="e">
        <f t="shared" ref="P50:T50" si="47">AVERAGE(P6:P49)</f>
        <v>#DIV/0!</v>
      </c>
      <c r="Q50" s="288" t="e">
        <f t="shared" si="47"/>
        <v>#DIV/0!</v>
      </c>
      <c r="R50" s="288" t="e">
        <f t="shared" si="47"/>
        <v>#DIV/0!</v>
      </c>
      <c r="S50" s="288" t="e">
        <f t="shared" si="47"/>
        <v>#DIV/0!</v>
      </c>
      <c r="T50" s="289" t="e">
        <f t="shared" si="47"/>
        <v>#DIV/0!</v>
      </c>
      <c r="U50" s="290" t="e">
        <f>AVERAGE(U6:U49)</f>
        <v>#DIV/0!</v>
      </c>
      <c r="V50" s="292"/>
      <c r="W50" s="87"/>
      <c r="X50" s="73"/>
      <c r="Y50" s="73"/>
      <c r="Z50" s="73"/>
      <c r="AA50" s="73"/>
      <c r="AB50" s="3"/>
      <c r="AC50" s="3"/>
      <c r="AD50" s="189"/>
      <c r="AE50" s="189" t="str">
        <f t="shared" si="28"/>
        <v/>
      </c>
      <c r="AF50" s="189" t="str">
        <f t="shared" si="38"/>
        <v/>
      </c>
      <c r="AG50" s="189" t="str">
        <f t="shared" si="29"/>
        <v/>
      </c>
      <c r="AH50" s="189" t="str">
        <f t="shared" si="30"/>
        <v/>
      </c>
      <c r="AI50" s="189" t="str">
        <f t="shared" si="31"/>
        <v/>
      </c>
      <c r="AJ50" s="189" t="str">
        <f t="shared" si="39"/>
        <v/>
      </c>
      <c r="AK50" s="189" t="str">
        <f t="shared" si="40"/>
        <v/>
      </c>
      <c r="AL50" s="189"/>
      <c r="AM50" s="189" t="str">
        <f t="shared" si="32"/>
        <v/>
      </c>
      <c r="AN50" s="189" t="str">
        <f t="shared" si="33"/>
        <v/>
      </c>
      <c r="AO50" s="189" t="str">
        <f t="shared" si="34"/>
        <v/>
      </c>
      <c r="AP50" s="189" t="str">
        <f t="shared" si="35"/>
        <v/>
      </c>
      <c r="AQ50" s="189" t="str">
        <f t="shared" si="36"/>
        <v/>
      </c>
      <c r="AR50" s="189" t="str">
        <f t="shared" si="37"/>
        <v/>
      </c>
      <c r="AS50" s="128"/>
      <c r="AT50" s="14" t="e">
        <f>AVERAGE(AT28:AT49)</f>
        <v>#DIV/0!</v>
      </c>
      <c r="AU50" s="14" t="e">
        <f t="shared" ref="AU50:AX50" si="48">AVERAGE(AU28:AU49)</f>
        <v>#DIV/0!</v>
      </c>
      <c r="AV50" s="14" t="e">
        <f t="shared" si="48"/>
        <v>#DIV/0!</v>
      </c>
      <c r="AW50" s="14" t="e">
        <f t="shared" si="48"/>
        <v>#DIV/0!</v>
      </c>
      <c r="AX50" s="14" t="e">
        <f t="shared" si="48"/>
        <v>#DIV/0!</v>
      </c>
      <c r="AY50" s="14" t="e">
        <f>AVERAGE(AY28:AY49)</f>
        <v>#DIV/0!</v>
      </c>
      <c r="AZ50" s="14" t="e">
        <f>AVERAGE(AT50:AY50)</f>
        <v>#DIV/0!</v>
      </c>
      <c r="BA50" s="14" t="e">
        <f t="shared" ref="BA50:BF50" si="49">AVERAGE(BA28:BA49)</f>
        <v>#DIV/0!</v>
      </c>
      <c r="BB50" s="14" t="e">
        <f t="shared" si="49"/>
        <v>#DIV/0!</v>
      </c>
      <c r="BC50" s="14" t="e">
        <f t="shared" si="49"/>
        <v>#DIV/0!</v>
      </c>
      <c r="BD50" s="14" t="e">
        <f t="shared" si="49"/>
        <v>#DIV/0!</v>
      </c>
      <c r="BE50" s="14" t="e">
        <f t="shared" si="49"/>
        <v>#DIV/0!</v>
      </c>
      <c r="BF50" s="14" t="e">
        <f t="shared" si="49"/>
        <v>#DIV/0!</v>
      </c>
      <c r="BG50" s="14" t="e">
        <f>AVERAGE(BA50:BF50)</f>
        <v>#DIV/0!</v>
      </c>
    </row>
    <row r="51" spans="2:59" ht="14.25" hidden="1" thickBot="1">
      <c r="B51" s="13"/>
      <c r="C51" s="13"/>
      <c r="D51" s="13"/>
      <c r="E51" s="13"/>
      <c r="F51" s="13"/>
      <c r="N51" s="162"/>
      <c r="V51" s="162"/>
      <c r="AB51" s="7"/>
      <c r="AC51" s="7"/>
      <c r="AD51" s="7"/>
      <c r="AE51" s="7"/>
      <c r="AF51" s="103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T51" s="17" t="e">
        <f>(AT50+AV50+AY50)/3</f>
        <v>#DIV/0!</v>
      </c>
      <c r="AU51" s="182" t="e">
        <f>(AU50+AW50+AX50)/3</f>
        <v>#DIV/0!</v>
      </c>
      <c r="AV51" s="17"/>
      <c r="AW51" s="17"/>
      <c r="AX51" s="17"/>
      <c r="AY51" s="17"/>
      <c r="AZ51" s="17"/>
      <c r="BA51" s="182" t="e">
        <f>(BA50+BB50+BE50+BF50)/4</f>
        <v>#DIV/0!</v>
      </c>
      <c r="BB51" s="182" t="e">
        <f>(BC50+BD50)/2</f>
        <v>#DIV/0!</v>
      </c>
    </row>
    <row r="52" spans="2:59" hidden="1">
      <c r="B52" s="13"/>
      <c r="C52" s="13"/>
      <c r="D52" s="13"/>
      <c r="E52" s="13"/>
      <c r="F52" s="13"/>
      <c r="G52" s="383" t="s">
        <v>6</v>
      </c>
      <c r="H52" s="8" t="s">
        <v>3</v>
      </c>
      <c r="I52" s="9">
        <f>SUM(G6:G49)+SUM(I6:I49)+SUM(L6:L49)</f>
        <v>0</v>
      </c>
      <c r="K52" s="22" t="s">
        <v>7</v>
      </c>
      <c r="L52" s="8" t="s">
        <v>3</v>
      </c>
      <c r="M52" s="9">
        <f>SUM(H6:H49)+SUM(J6:J49)+SUM(K6:K49)</f>
        <v>0</v>
      </c>
      <c r="N52" s="63"/>
      <c r="O52" s="385" t="s">
        <v>9</v>
      </c>
      <c r="P52" s="8" t="s">
        <v>3</v>
      </c>
      <c r="Q52" s="9">
        <f>SUM(O6:O49)+SUM(P6:P49)+SUM(S6:S49)+SUM(T6:T49)</f>
        <v>0</v>
      </c>
      <c r="S52" s="385" t="s">
        <v>10</v>
      </c>
      <c r="T52" s="8" t="s">
        <v>3</v>
      </c>
      <c r="U52" s="9">
        <f>SUM(Q6:Q49)+SUM(R6:R49)</f>
        <v>0</v>
      </c>
      <c r="V52" s="162"/>
    </row>
    <row r="53" spans="2:59" hidden="1">
      <c r="B53" s="13"/>
      <c r="C53" s="13"/>
      <c r="D53" s="13"/>
      <c r="E53" s="13"/>
      <c r="F53" s="13"/>
      <c r="G53" s="384"/>
      <c r="H53" s="10" t="s">
        <v>5</v>
      </c>
      <c r="I53" s="11">
        <f>COUNTIF(M6:M49,"&gt;=1")</f>
        <v>0</v>
      </c>
      <c r="K53" s="21" t="s">
        <v>8</v>
      </c>
      <c r="L53" s="10" t="s">
        <v>5</v>
      </c>
      <c r="M53" s="11">
        <f>COUNTIF(M6:M49,"&gt;=1")</f>
        <v>0</v>
      </c>
      <c r="N53" s="63"/>
      <c r="O53" s="386"/>
      <c r="P53" s="10" t="s">
        <v>5</v>
      </c>
      <c r="Q53" s="11">
        <f>COUNTIF(U6:U49,"&gt;=1")</f>
        <v>0</v>
      </c>
      <c r="S53" s="385"/>
      <c r="T53" s="10" t="s">
        <v>5</v>
      </c>
      <c r="U53" s="11">
        <f>COUNTIF(U6:U49,"&gt;=1")</f>
        <v>0</v>
      </c>
      <c r="V53" s="162"/>
    </row>
    <row r="54" spans="2:59" ht="14.25" hidden="1" thickBot="1">
      <c r="B54" s="13"/>
      <c r="C54" s="13"/>
      <c r="D54" s="13"/>
      <c r="E54" s="13"/>
      <c r="F54" s="13"/>
      <c r="H54" s="12" t="s">
        <v>4</v>
      </c>
      <c r="I54" s="23" t="e">
        <f>I52/I53/3</f>
        <v>#DIV/0!</v>
      </c>
      <c r="L54" s="12" t="s">
        <v>4</v>
      </c>
      <c r="M54" s="23" t="e">
        <f>M52/M53/3</f>
        <v>#DIV/0!</v>
      </c>
      <c r="N54" s="14"/>
      <c r="P54" s="12" t="s">
        <v>4</v>
      </c>
      <c r="Q54" s="24" t="e">
        <f>Q52/Q53/4</f>
        <v>#DIV/0!</v>
      </c>
      <c r="T54" s="12" t="s">
        <v>4</v>
      </c>
      <c r="U54" s="24" t="e">
        <f>U52/U53/2</f>
        <v>#DIV/0!</v>
      </c>
      <c r="V54" s="162"/>
    </row>
    <row r="55" spans="2:59" hidden="1">
      <c r="B55" s="2">
        <v>0</v>
      </c>
      <c r="C55" s="52" t="e">
        <f>M50</f>
        <v>#DIV/0!</v>
      </c>
      <c r="D55" s="52"/>
      <c r="E55" s="52" t="e">
        <f>U50</f>
        <v>#DIV/0!</v>
      </c>
      <c r="F55" s="52"/>
      <c r="G55">
        <f>SUM(G6:G49)</f>
        <v>0</v>
      </c>
      <c r="H55">
        <f t="shared" ref="H55:L55" si="50">SUM(H6:H49)</f>
        <v>0</v>
      </c>
      <c r="I55">
        <f>SUM(I6:I49)</f>
        <v>0</v>
      </c>
      <c r="J55">
        <f>SUM(J6:J49)</f>
        <v>0</v>
      </c>
      <c r="K55">
        <f>SUM(K6:K49)</f>
        <v>0</v>
      </c>
      <c r="L55">
        <f t="shared" si="50"/>
        <v>0</v>
      </c>
      <c r="M55">
        <f>SUM(O6:O49)</f>
        <v>0</v>
      </c>
      <c r="N55">
        <f t="shared" ref="N55:Q55" si="51">SUM(P6:P49)</f>
        <v>0</v>
      </c>
      <c r="O55">
        <f t="shared" si="51"/>
        <v>0</v>
      </c>
      <c r="P55">
        <f t="shared" si="51"/>
        <v>0</v>
      </c>
      <c r="Q55">
        <f t="shared" si="51"/>
        <v>0</v>
      </c>
      <c r="R55">
        <f>SUM(T6:T49)</f>
        <v>0</v>
      </c>
      <c r="X55"/>
      <c r="Y55" s="27" t="s">
        <v>20</v>
      </c>
      <c r="Z55" s="27" t="s">
        <v>21</v>
      </c>
      <c r="AA55" s="27" t="s">
        <v>22</v>
      </c>
      <c r="AB55" s="27" t="s">
        <v>23</v>
      </c>
    </row>
    <row r="56" spans="2:59" hidden="1">
      <c r="B56" s="2">
        <v>24</v>
      </c>
      <c r="C56" s="52" t="e">
        <f>M50</f>
        <v>#DIV/0!</v>
      </c>
      <c r="D56" s="52"/>
      <c r="E56" s="52" t="e">
        <f>U50</f>
        <v>#DIV/0!</v>
      </c>
      <c r="F56" s="52"/>
      <c r="G56">
        <f>RANK(G55,$G$55:$R$55,0)+COUNTIF(G55:$G$55,G55)-1</f>
        <v>1</v>
      </c>
      <c r="H56">
        <f>RANK(H55,$G$55:$R$55,0)+COUNTIF($G55:H$55,H55)-1</f>
        <v>2</v>
      </c>
      <c r="I56">
        <f>RANK(I55,$G$55:$R$55,0)+COUNTIF($G55:I$55,I55)-1</f>
        <v>3</v>
      </c>
      <c r="J56">
        <f>RANK(J55,$G$55:$R$55,0)+COUNTIF($G55:J$55,J55)-1</f>
        <v>4</v>
      </c>
      <c r="K56">
        <f>RANK(K55,$G$55:$R$55,0)+COUNTIF($G55:K$55,K55)-1</f>
        <v>5</v>
      </c>
      <c r="L56">
        <f>RANK(L55,$G$55:$R$55,0)+COUNTIF($G55:L$55,L55)-1</f>
        <v>6</v>
      </c>
      <c r="M56">
        <f>RANK(M55,$G$55:$R$55,0)+COUNTIF($G55:M$55,M55)-1</f>
        <v>7</v>
      </c>
      <c r="N56">
        <f>RANK(N55,$G$55:$R$55,0)+COUNTIF($G55:N$55,N55)-1</f>
        <v>8</v>
      </c>
      <c r="O56">
        <f>RANK(O55,$G$55:$R$55,0)+COUNTIF($G55:O$55,O55)-1</f>
        <v>9</v>
      </c>
      <c r="P56">
        <f>RANK(P55,$G$55:$R$55,0)+COUNTIF($G55:P$55,P55)-1</f>
        <v>10</v>
      </c>
      <c r="Q56">
        <f>RANK(Q55,$G$55:$R$55,0)+COUNTIF($G55:Q$55,Q55)-1</f>
        <v>11</v>
      </c>
      <c r="R56">
        <f>RANK(R55,$G$55:$R$55,0)+COUNTIF($G55:R$55,R55)-1</f>
        <v>12</v>
      </c>
      <c r="X56" s="25" t="s">
        <v>18</v>
      </c>
      <c r="Y56" s="26" t="e">
        <f>I54</f>
        <v>#DIV/0!</v>
      </c>
      <c r="Z56" s="26" t="e">
        <f>M54</f>
        <v>#DIV/0!</v>
      </c>
      <c r="AA56" s="26" t="e">
        <f>Q54</f>
        <v>#DIV/0!</v>
      </c>
      <c r="AB56" s="26" t="e">
        <f>U54</f>
        <v>#DIV/0!</v>
      </c>
    </row>
    <row r="57" spans="2:59" hidden="1">
      <c r="B57" s="53" t="s">
        <v>43</v>
      </c>
      <c r="C57" s="53" t="s">
        <v>44</v>
      </c>
      <c r="D57" s="53"/>
      <c r="G57" s="49" t="str">
        <f>G4</f>
        <v>自分のことが好きだ</v>
      </c>
      <c r="H57" s="49" t="str">
        <f t="shared" ref="H57:L57" si="52">H4</f>
        <v>自分の良いところを生かすことができる</v>
      </c>
      <c r="I57" s="49" t="str">
        <f t="shared" si="52"/>
        <v>今の自分に満足だ</v>
      </c>
      <c r="J57" s="49" t="str">
        <f t="shared" si="52"/>
        <v>自分の中にはいろいろな可能性がある</v>
      </c>
      <c r="K57" s="49" t="str">
        <f t="shared" si="52"/>
        <v>自分の苦手なことを生かすことができる</v>
      </c>
      <c r="L57" s="49" t="str">
        <f t="shared" si="52"/>
        <v>自分のことが大切だ</v>
      </c>
      <c r="M57" s="49" t="str">
        <f>O4</f>
        <v>友達を信頼している</v>
      </c>
      <c r="N57" s="49" t="str">
        <f t="shared" ref="N57:R57" si="53">P4</f>
        <v>友達の意見を素直に聞くことができる</v>
      </c>
      <c r="O57" s="49" t="str">
        <f t="shared" si="53"/>
        <v>友達の役に立っていると思う</v>
      </c>
      <c r="P57" s="49" t="str">
        <f t="shared" si="53"/>
        <v>友達から信頼されていると思う</v>
      </c>
      <c r="Q57" s="49" t="str">
        <f t="shared" si="53"/>
        <v>友達と一緒にいると安心できる</v>
      </c>
      <c r="R57" s="49" t="str">
        <f t="shared" si="53"/>
        <v>友達に支えられていると思う</v>
      </c>
      <c r="X57" s="25" t="s">
        <v>19</v>
      </c>
      <c r="Y57" s="25" t="e">
        <f>#REF!</f>
        <v>#REF!</v>
      </c>
      <c r="Z57" s="25" t="e">
        <f>#REF!</f>
        <v>#REF!</v>
      </c>
      <c r="AA57" s="25" t="e">
        <f>#REF!</f>
        <v>#REF!</v>
      </c>
      <c r="AB57" s="25" t="e">
        <f>#REF!</f>
        <v>#REF!</v>
      </c>
    </row>
    <row r="58" spans="2:59" hidden="1">
      <c r="B58" s="52" t="e">
        <f>実践前後の変容!D10</f>
        <v>#DIV/0!</v>
      </c>
      <c r="C58" s="54" t="e">
        <f>実践前後の変容!D5</f>
        <v>#DIV/0!</v>
      </c>
      <c r="D58" s="54"/>
      <c r="G58">
        <f>G55</f>
        <v>0</v>
      </c>
      <c r="H58">
        <f t="shared" ref="H58:R58" si="54">H55</f>
        <v>0</v>
      </c>
      <c r="I58">
        <f t="shared" si="54"/>
        <v>0</v>
      </c>
      <c r="J58">
        <f t="shared" si="54"/>
        <v>0</v>
      </c>
      <c r="K58">
        <f t="shared" si="54"/>
        <v>0</v>
      </c>
      <c r="L58">
        <f t="shared" si="54"/>
        <v>0</v>
      </c>
      <c r="M58">
        <f t="shared" si="54"/>
        <v>0</v>
      </c>
      <c r="N58">
        <f t="shared" si="54"/>
        <v>0</v>
      </c>
      <c r="O58">
        <f t="shared" si="54"/>
        <v>0</v>
      </c>
      <c r="P58">
        <f t="shared" si="54"/>
        <v>0</v>
      </c>
      <c r="Q58">
        <f t="shared" si="54"/>
        <v>0</v>
      </c>
      <c r="R58">
        <f t="shared" si="54"/>
        <v>0</v>
      </c>
    </row>
    <row r="59" spans="2:59" hidden="1">
      <c r="G59">
        <f>RANK(G58,$G$58:$R$58,1)+COUNTIF($G58:G58,G58)-1</f>
        <v>1</v>
      </c>
      <c r="H59">
        <f>RANK(H58,$G$58:$R$58,1)+COUNTIF($G58:H58,H58)-1</f>
        <v>2</v>
      </c>
      <c r="I59">
        <f>RANK(I58,$G$58:$R$58,1)+COUNTIF($G58:I58,I58)-1</f>
        <v>3</v>
      </c>
      <c r="J59">
        <f>RANK(J58,$G$58:$R$58,1)+COUNTIF($G58:J58,J58)-1</f>
        <v>4</v>
      </c>
      <c r="K59">
        <f>RANK(K58,$G$58:$R$58,1)+COUNTIF($G58:K58,K58)-1</f>
        <v>5</v>
      </c>
      <c r="L59">
        <f>RANK(L58,$G$58:$R$58,1)+COUNTIF($G58:L58,L58)-1</f>
        <v>6</v>
      </c>
      <c r="M59">
        <f>RANK(M58,$G$58:$R$58,1)+COUNTIF($G58:M58,M58)-1</f>
        <v>7</v>
      </c>
      <c r="N59">
        <f>RANK(N58,$G$58:$R$58,1)+COUNTIF($G58:N58,N58)-1</f>
        <v>8</v>
      </c>
      <c r="O59">
        <f>RANK(O58,$G$58:$R$58,1)+COUNTIF($G58:O58,O58)-1</f>
        <v>9</v>
      </c>
      <c r="P59">
        <f>RANK(P58,$G$58:$R$58,1)+COUNTIF($G58:P58,P58)-1</f>
        <v>10</v>
      </c>
      <c r="Q59">
        <f>RANK(Q58,$G$58:$R$58,1)+COUNTIF($G58:Q58,Q58)-1</f>
        <v>11</v>
      </c>
      <c r="R59">
        <f>RANK(R58,$G$58:$R$58,1)+COUNTIF($G58:R58,R58)-1</f>
        <v>12</v>
      </c>
    </row>
    <row r="60" spans="2:59" hidden="1">
      <c r="G60" s="49" t="str">
        <f>G4</f>
        <v>自分のことが好きだ</v>
      </c>
      <c r="H60" s="49" t="str">
        <f t="shared" ref="H60:L60" si="55">H4</f>
        <v>自分の良いところを生かすことができる</v>
      </c>
      <c r="I60" s="49" t="str">
        <f t="shared" si="55"/>
        <v>今の自分に満足だ</v>
      </c>
      <c r="J60" s="49" t="str">
        <f t="shared" si="55"/>
        <v>自分の中にはいろいろな可能性がある</v>
      </c>
      <c r="K60" s="49" t="str">
        <f t="shared" si="55"/>
        <v>自分の苦手なことを生かすことができる</v>
      </c>
      <c r="L60" s="49" t="str">
        <f t="shared" si="55"/>
        <v>自分のことが大切だ</v>
      </c>
      <c r="M60" s="49" t="str">
        <f>O4</f>
        <v>友達を信頼している</v>
      </c>
      <c r="N60" s="49" t="str">
        <f t="shared" ref="N60:R60" si="56">P4</f>
        <v>友達の意見を素直に聞くことができる</v>
      </c>
      <c r="O60" s="49" t="str">
        <f t="shared" si="56"/>
        <v>友達の役に立っていると思う</v>
      </c>
      <c r="P60" s="49" t="str">
        <f t="shared" si="56"/>
        <v>友達から信頼されていると思う</v>
      </c>
      <c r="Q60" s="49" t="str">
        <f t="shared" si="56"/>
        <v>友達と一緒にいると安心できる</v>
      </c>
      <c r="R60" s="49" t="str">
        <f t="shared" si="56"/>
        <v>友達に支えられていると思う</v>
      </c>
    </row>
    <row r="61" spans="2:59" hidden="1">
      <c r="G61">
        <f>G55</f>
        <v>0</v>
      </c>
      <c r="H61">
        <f t="shared" ref="H61:R61" si="57">H55</f>
        <v>0</v>
      </c>
      <c r="I61">
        <f t="shared" si="57"/>
        <v>0</v>
      </c>
      <c r="J61">
        <f t="shared" si="57"/>
        <v>0</v>
      </c>
      <c r="K61">
        <f t="shared" si="57"/>
        <v>0</v>
      </c>
      <c r="L61">
        <f t="shared" si="57"/>
        <v>0</v>
      </c>
      <c r="M61">
        <f t="shared" si="57"/>
        <v>0</v>
      </c>
      <c r="N61">
        <f t="shared" si="57"/>
        <v>0</v>
      </c>
      <c r="O61">
        <f t="shared" si="57"/>
        <v>0</v>
      </c>
      <c r="P61">
        <f t="shared" si="57"/>
        <v>0</v>
      </c>
      <c r="Q61">
        <f t="shared" si="57"/>
        <v>0</v>
      </c>
      <c r="R61">
        <f t="shared" si="57"/>
        <v>0</v>
      </c>
    </row>
    <row r="62" spans="2:59" hidden="1">
      <c r="B62" s="53">
        <v>6</v>
      </c>
      <c r="C62" s="54" t="e">
        <f>$M$50</f>
        <v>#DIV/0!</v>
      </c>
      <c r="D62" s="54"/>
      <c r="E62" s="54" t="e">
        <f>$U$50</f>
        <v>#DIV/0!</v>
      </c>
      <c r="F62" s="52"/>
      <c r="O62" s="138"/>
      <c r="T62" s="193"/>
      <c r="W62" s="1"/>
      <c r="Y62" s="1"/>
      <c r="Z62" s="1"/>
      <c r="AA62" s="1"/>
      <c r="AB62" s="1"/>
      <c r="AC62" s="1"/>
      <c r="AD62" s="1"/>
      <c r="AE62" s="1"/>
      <c r="AF62" s="1"/>
    </row>
    <row r="63" spans="2:59" hidden="1">
      <c r="B63" s="53">
        <v>8</v>
      </c>
      <c r="C63" s="54" t="e">
        <f t="shared" ref="C63:C86" si="58">$M$50</f>
        <v>#DIV/0!</v>
      </c>
      <c r="D63" s="54"/>
      <c r="E63" s="54" t="e">
        <f t="shared" ref="E63:E86" si="59">$U$50</f>
        <v>#DIV/0!</v>
      </c>
      <c r="F63" s="52"/>
      <c r="O63" s="138"/>
      <c r="T63" s="193"/>
      <c r="W63" s="1"/>
      <c r="Y63" s="1"/>
      <c r="Z63" s="1"/>
      <c r="AA63" s="1"/>
      <c r="AB63" s="1"/>
      <c r="AC63" s="1"/>
      <c r="AD63" s="1"/>
      <c r="AE63" s="1"/>
      <c r="AF63" s="1"/>
    </row>
    <row r="64" spans="2:59" hidden="1">
      <c r="B64" s="53">
        <f t="shared" ref="B64:B67" si="60">B63+4</f>
        <v>12</v>
      </c>
      <c r="C64" s="54" t="e">
        <f t="shared" si="58"/>
        <v>#DIV/0!</v>
      </c>
      <c r="D64" s="54"/>
      <c r="E64" s="54" t="e">
        <f t="shared" si="59"/>
        <v>#DIV/0!</v>
      </c>
      <c r="F64" s="52"/>
      <c r="O64" s="138"/>
      <c r="T64" s="193"/>
      <c r="W64" s="1"/>
      <c r="X64"/>
    </row>
    <row r="65" spans="2:24" hidden="1">
      <c r="B65" s="53">
        <f t="shared" si="60"/>
        <v>16</v>
      </c>
      <c r="C65" s="54" t="e">
        <f t="shared" si="58"/>
        <v>#DIV/0!</v>
      </c>
      <c r="D65" s="54"/>
      <c r="E65" s="54" t="e">
        <f t="shared" si="59"/>
        <v>#DIV/0!</v>
      </c>
      <c r="F65" s="52"/>
      <c r="O65" s="138"/>
      <c r="T65" s="193"/>
      <c r="W65" s="1"/>
      <c r="X65"/>
    </row>
    <row r="66" spans="2:24" hidden="1">
      <c r="B66" s="53">
        <f t="shared" si="60"/>
        <v>20</v>
      </c>
      <c r="C66" s="54" t="e">
        <f t="shared" si="58"/>
        <v>#DIV/0!</v>
      </c>
      <c r="D66" s="54"/>
      <c r="E66" s="54" t="e">
        <f t="shared" si="59"/>
        <v>#DIV/0!</v>
      </c>
      <c r="F66" s="52"/>
      <c r="O66" s="138"/>
      <c r="T66" s="193"/>
      <c r="W66" s="1"/>
      <c r="X66"/>
    </row>
    <row r="67" spans="2:24" hidden="1">
      <c r="B67" s="53">
        <f t="shared" si="60"/>
        <v>24</v>
      </c>
      <c r="C67" s="54" t="e">
        <f t="shared" si="58"/>
        <v>#DIV/0!</v>
      </c>
      <c r="D67" s="54"/>
      <c r="E67" s="54" t="e">
        <f t="shared" si="59"/>
        <v>#DIV/0!</v>
      </c>
      <c r="F67" s="52"/>
      <c r="O67" s="138"/>
      <c r="T67" s="193"/>
      <c r="W67" s="1"/>
      <c r="X67"/>
    </row>
    <row r="68" spans="2:24" hidden="1">
      <c r="B68" s="53"/>
      <c r="C68" s="54" t="e">
        <f t="shared" si="58"/>
        <v>#DIV/0!</v>
      </c>
      <c r="D68" s="54"/>
      <c r="E68" s="54" t="e">
        <f t="shared" si="59"/>
        <v>#DIV/0!</v>
      </c>
      <c r="F68" s="52"/>
      <c r="O68" s="138"/>
      <c r="T68" s="193"/>
      <c r="W68" s="1"/>
      <c r="X68"/>
    </row>
    <row r="69" spans="2:24" hidden="1">
      <c r="B69" s="53"/>
      <c r="C69" s="54" t="e">
        <f t="shared" si="58"/>
        <v>#DIV/0!</v>
      </c>
      <c r="D69" s="54"/>
      <c r="E69" s="54" t="e">
        <f t="shared" si="59"/>
        <v>#DIV/0!</v>
      </c>
      <c r="F69" s="52"/>
      <c r="O69" s="138"/>
      <c r="T69" s="193"/>
      <c r="W69" s="1"/>
      <c r="X69"/>
    </row>
    <row r="70" spans="2:24" hidden="1">
      <c r="B70" s="53"/>
      <c r="C70" s="54" t="e">
        <f t="shared" si="58"/>
        <v>#DIV/0!</v>
      </c>
      <c r="D70" s="54"/>
      <c r="E70" s="54" t="e">
        <f t="shared" si="59"/>
        <v>#DIV/0!</v>
      </c>
      <c r="F70" s="52"/>
      <c r="O70" s="138"/>
      <c r="T70" s="193"/>
      <c r="W70" s="1"/>
      <c r="X70"/>
    </row>
    <row r="71" spans="2:24" hidden="1">
      <c r="B71" s="53"/>
      <c r="C71" s="54" t="e">
        <f t="shared" si="58"/>
        <v>#DIV/0!</v>
      </c>
      <c r="D71" s="54"/>
      <c r="E71" s="54" t="e">
        <f t="shared" si="59"/>
        <v>#DIV/0!</v>
      </c>
      <c r="F71" s="52"/>
      <c r="O71" s="138"/>
      <c r="T71" s="193"/>
      <c r="W71" s="1"/>
      <c r="X71"/>
    </row>
    <row r="72" spans="2:24" hidden="1">
      <c r="B72" s="53"/>
      <c r="C72" s="54" t="e">
        <f t="shared" si="58"/>
        <v>#DIV/0!</v>
      </c>
      <c r="D72" s="54"/>
      <c r="E72" s="54" t="e">
        <f t="shared" si="59"/>
        <v>#DIV/0!</v>
      </c>
      <c r="F72" s="52"/>
      <c r="O72" s="138"/>
      <c r="T72" s="193"/>
      <c r="W72" s="1"/>
      <c r="X72"/>
    </row>
    <row r="73" spans="2:24" hidden="1">
      <c r="B73" s="53"/>
      <c r="C73" s="54" t="e">
        <f t="shared" si="58"/>
        <v>#DIV/0!</v>
      </c>
      <c r="D73" s="54"/>
      <c r="E73" s="54" t="e">
        <f t="shared" si="59"/>
        <v>#DIV/0!</v>
      </c>
      <c r="F73" s="52"/>
      <c r="O73" s="138"/>
      <c r="T73" s="193"/>
      <c r="W73" s="1"/>
      <c r="X73"/>
    </row>
    <row r="74" spans="2:24" hidden="1">
      <c r="B74" s="53"/>
      <c r="C74" s="54" t="e">
        <f t="shared" si="58"/>
        <v>#DIV/0!</v>
      </c>
      <c r="D74" s="54"/>
      <c r="E74" s="54" t="e">
        <f t="shared" si="59"/>
        <v>#DIV/0!</v>
      </c>
      <c r="F74" s="52"/>
      <c r="O74" s="138"/>
      <c r="T74" s="193"/>
      <c r="W74" s="1"/>
      <c r="X74"/>
    </row>
    <row r="75" spans="2:24" hidden="1">
      <c r="B75" s="53"/>
      <c r="C75" s="54" t="e">
        <f t="shared" si="58"/>
        <v>#DIV/0!</v>
      </c>
      <c r="D75" s="54"/>
      <c r="E75" s="54" t="e">
        <f t="shared" si="59"/>
        <v>#DIV/0!</v>
      </c>
      <c r="F75" s="52"/>
      <c r="O75" s="138"/>
      <c r="T75" s="193"/>
      <c r="W75" s="1"/>
      <c r="X75"/>
    </row>
    <row r="76" spans="2:24" hidden="1">
      <c r="B76" s="53"/>
      <c r="C76" s="54" t="e">
        <f t="shared" si="58"/>
        <v>#DIV/0!</v>
      </c>
      <c r="D76" s="54"/>
      <c r="E76" s="54" t="e">
        <f t="shared" si="59"/>
        <v>#DIV/0!</v>
      </c>
      <c r="F76" s="52"/>
      <c r="O76" s="138"/>
      <c r="T76" s="193"/>
      <c r="W76" s="1"/>
      <c r="X76"/>
    </row>
    <row r="77" spans="2:24" hidden="1">
      <c r="B77" s="53"/>
      <c r="C77" s="54" t="e">
        <f t="shared" si="58"/>
        <v>#DIV/0!</v>
      </c>
      <c r="D77" s="54"/>
      <c r="E77" s="54" t="e">
        <f t="shared" si="59"/>
        <v>#DIV/0!</v>
      </c>
      <c r="F77" s="52"/>
      <c r="O77" s="138"/>
      <c r="T77" s="193"/>
      <c r="W77" s="1"/>
      <c r="X77"/>
    </row>
    <row r="78" spans="2:24" hidden="1">
      <c r="B78" s="53"/>
      <c r="C78" s="54" t="e">
        <f t="shared" si="58"/>
        <v>#DIV/0!</v>
      </c>
      <c r="D78" s="54"/>
      <c r="E78" s="54" t="e">
        <f t="shared" si="59"/>
        <v>#DIV/0!</v>
      </c>
      <c r="F78" s="52"/>
      <c r="O78" s="138"/>
      <c r="T78" s="193"/>
      <c r="W78" s="1"/>
      <c r="X78"/>
    </row>
    <row r="79" spans="2:24" hidden="1">
      <c r="B79" s="53"/>
      <c r="C79" s="54" t="e">
        <f t="shared" si="58"/>
        <v>#DIV/0!</v>
      </c>
      <c r="D79" s="54"/>
      <c r="E79" s="54" t="e">
        <f t="shared" si="59"/>
        <v>#DIV/0!</v>
      </c>
      <c r="F79" s="52"/>
      <c r="O79" s="138"/>
      <c r="T79" s="193"/>
      <c r="W79" s="1"/>
      <c r="X79"/>
    </row>
    <row r="80" spans="2:24" hidden="1">
      <c r="B80" s="53"/>
      <c r="C80" s="54" t="e">
        <f t="shared" si="58"/>
        <v>#DIV/0!</v>
      </c>
      <c r="D80" s="54"/>
      <c r="E80" s="54" t="e">
        <f t="shared" si="59"/>
        <v>#DIV/0!</v>
      </c>
      <c r="F80" s="52"/>
      <c r="O80" s="138"/>
      <c r="T80" s="193"/>
      <c r="W80" s="1"/>
      <c r="X80"/>
    </row>
    <row r="81" spans="2:24" hidden="1">
      <c r="B81" s="53"/>
      <c r="C81" s="54" t="e">
        <f t="shared" si="58"/>
        <v>#DIV/0!</v>
      </c>
      <c r="D81" s="54"/>
      <c r="E81" s="54" t="e">
        <f t="shared" si="59"/>
        <v>#DIV/0!</v>
      </c>
      <c r="F81" s="52"/>
      <c r="O81" s="138"/>
      <c r="T81" s="193"/>
      <c r="W81" s="1"/>
      <c r="X81"/>
    </row>
    <row r="82" spans="2:24" hidden="1">
      <c r="B82" s="53"/>
      <c r="C82" s="54" t="e">
        <f t="shared" si="58"/>
        <v>#DIV/0!</v>
      </c>
      <c r="D82" s="54"/>
      <c r="E82" s="54" t="e">
        <f t="shared" si="59"/>
        <v>#DIV/0!</v>
      </c>
      <c r="F82" s="52"/>
      <c r="O82" s="138"/>
      <c r="T82" s="193"/>
      <c r="W82" s="1"/>
      <c r="X82"/>
    </row>
    <row r="83" spans="2:24" hidden="1">
      <c r="B83" s="53"/>
      <c r="C83" s="54" t="e">
        <f t="shared" si="58"/>
        <v>#DIV/0!</v>
      </c>
      <c r="D83" s="54"/>
      <c r="E83" s="54" t="e">
        <f t="shared" si="59"/>
        <v>#DIV/0!</v>
      </c>
      <c r="F83" s="52"/>
      <c r="O83" s="138"/>
      <c r="T83" s="193"/>
      <c r="W83" s="1"/>
      <c r="X83"/>
    </row>
    <row r="84" spans="2:24" hidden="1">
      <c r="B84" s="53"/>
      <c r="C84" s="54" t="e">
        <f t="shared" si="58"/>
        <v>#DIV/0!</v>
      </c>
      <c r="D84" s="54"/>
      <c r="E84" s="54" t="e">
        <f t="shared" si="59"/>
        <v>#DIV/0!</v>
      </c>
      <c r="F84" s="52"/>
      <c r="O84" s="138"/>
      <c r="T84" s="193"/>
      <c r="W84" s="1"/>
      <c r="X84"/>
    </row>
    <row r="85" spans="2:24" hidden="1">
      <c r="B85" s="53"/>
      <c r="C85" s="54" t="e">
        <f t="shared" si="58"/>
        <v>#DIV/0!</v>
      </c>
      <c r="D85" s="54"/>
      <c r="E85" s="54" t="e">
        <f t="shared" si="59"/>
        <v>#DIV/0!</v>
      </c>
      <c r="F85" s="52"/>
      <c r="O85" s="138"/>
      <c r="T85" s="193"/>
      <c r="W85" s="1"/>
      <c r="X85"/>
    </row>
    <row r="86" spans="2:24" hidden="1">
      <c r="B86" s="53"/>
      <c r="C86" s="54" t="e">
        <f t="shared" si="58"/>
        <v>#DIV/0!</v>
      </c>
      <c r="D86" s="54"/>
      <c r="E86" s="54" t="e">
        <f t="shared" si="59"/>
        <v>#DIV/0!</v>
      </c>
      <c r="F86" s="52"/>
      <c r="O86" s="138"/>
      <c r="T86" s="193"/>
      <c r="W86" s="1"/>
      <c r="X86"/>
    </row>
    <row r="87" spans="2:24">
      <c r="B87" s="53"/>
      <c r="C87" s="53"/>
      <c r="D87" s="53"/>
      <c r="E87" s="53"/>
      <c r="O87" s="138"/>
      <c r="T87" s="193"/>
      <c r="W87" s="1"/>
      <c r="X87"/>
    </row>
    <row r="88" spans="2:24">
      <c r="B88" s="53"/>
      <c r="C88" s="53"/>
      <c r="D88" s="53"/>
      <c r="E88" s="53"/>
      <c r="O88" s="138"/>
      <c r="T88" s="193"/>
      <c r="W88" s="1"/>
      <c r="X88"/>
    </row>
    <row r="89" spans="2:24">
      <c r="B89" s="53"/>
      <c r="C89" s="53"/>
      <c r="D89" s="53"/>
      <c r="E89" s="53"/>
      <c r="O89" s="138"/>
      <c r="T89" s="193"/>
      <c r="W89" s="1"/>
      <c r="X89"/>
    </row>
    <row r="90" spans="2:24">
      <c r="B90" s="53"/>
      <c r="C90" s="53"/>
      <c r="D90" s="53"/>
      <c r="E90" s="53"/>
      <c r="O90" s="138"/>
      <c r="T90" s="193"/>
      <c r="W90" s="1"/>
      <c r="X90"/>
    </row>
    <row r="91" spans="2:24">
      <c r="B91" s="53"/>
      <c r="C91" s="53"/>
      <c r="D91" s="53"/>
      <c r="E91" s="53"/>
      <c r="O91" s="138"/>
      <c r="T91" s="193"/>
      <c r="W91" s="1"/>
      <c r="X91"/>
    </row>
    <row r="92" spans="2:24">
      <c r="B92" s="53"/>
      <c r="C92" s="53"/>
      <c r="D92" s="53"/>
      <c r="E92" s="53"/>
      <c r="O92" s="138"/>
      <c r="T92" s="193"/>
      <c r="W92" s="1"/>
      <c r="X92"/>
    </row>
    <row r="93" spans="2:24">
      <c r="B93" s="53"/>
      <c r="C93" s="53"/>
      <c r="D93" s="53"/>
      <c r="E93" s="53"/>
      <c r="O93" s="138"/>
      <c r="T93" s="193"/>
      <c r="W93" s="1"/>
      <c r="X93"/>
    </row>
    <row r="94" spans="2:24">
      <c r="B94" s="53"/>
      <c r="C94" s="53"/>
      <c r="D94" s="53"/>
      <c r="E94" s="53"/>
      <c r="O94" s="138"/>
      <c r="T94" s="193"/>
      <c r="W94" s="1"/>
      <c r="X94"/>
    </row>
    <row r="95" spans="2:24">
      <c r="B95" s="53"/>
      <c r="C95" s="53"/>
      <c r="D95" s="53"/>
      <c r="E95" s="53"/>
      <c r="O95" s="138"/>
      <c r="T95" s="193"/>
      <c r="W95" s="1"/>
      <c r="X95"/>
    </row>
    <row r="96" spans="2:24">
      <c r="B96" s="53"/>
      <c r="C96" s="53"/>
      <c r="D96" s="53"/>
      <c r="E96" s="53"/>
      <c r="O96" s="138"/>
      <c r="T96" s="193"/>
      <c r="W96" s="1"/>
      <c r="X96"/>
    </row>
    <row r="97" spans="2:24">
      <c r="B97" s="53"/>
      <c r="C97" s="53"/>
      <c r="D97" s="53"/>
      <c r="E97" s="53"/>
      <c r="O97" s="138"/>
      <c r="T97" s="193"/>
      <c r="W97" s="1"/>
      <c r="X97"/>
    </row>
    <row r="98" spans="2:24">
      <c r="B98" s="53"/>
      <c r="C98" s="53"/>
      <c r="D98" s="53"/>
      <c r="E98" s="53"/>
      <c r="O98" s="138"/>
      <c r="T98" s="193"/>
      <c r="W98" s="1"/>
      <c r="X98"/>
    </row>
    <row r="99" spans="2:24">
      <c r="B99" s="53"/>
      <c r="C99" s="53"/>
      <c r="D99" s="53"/>
      <c r="E99" s="53"/>
      <c r="O99" s="138"/>
      <c r="T99" s="193"/>
      <c r="W99" s="1"/>
      <c r="X99"/>
    </row>
    <row r="100" spans="2:24">
      <c r="B100" s="53"/>
      <c r="C100" s="53"/>
      <c r="D100" s="53"/>
      <c r="E100" s="53"/>
      <c r="O100" s="138"/>
      <c r="T100" s="193"/>
      <c r="W100" s="1"/>
      <c r="X100"/>
    </row>
    <row r="101" spans="2:24">
      <c r="B101" s="53"/>
      <c r="C101" s="53"/>
      <c r="D101" s="53"/>
      <c r="E101" s="53"/>
      <c r="O101" s="138"/>
      <c r="T101" s="193"/>
      <c r="W101" s="1"/>
      <c r="X101"/>
    </row>
    <row r="102" spans="2:24">
      <c r="B102" s="53"/>
      <c r="C102" s="53"/>
      <c r="D102" s="53"/>
      <c r="E102" s="53"/>
      <c r="O102" s="138"/>
      <c r="T102" s="193"/>
      <c r="W102" s="1"/>
      <c r="X102"/>
    </row>
    <row r="103" spans="2:24">
      <c r="B103" s="53"/>
      <c r="C103" s="53"/>
      <c r="D103" s="53"/>
      <c r="E103" s="53"/>
      <c r="O103" s="138"/>
      <c r="T103" s="193"/>
      <c r="W103" s="1"/>
      <c r="X103"/>
    </row>
    <row r="104" spans="2:24">
      <c r="B104" s="53"/>
      <c r="C104" s="53"/>
      <c r="D104" s="53"/>
      <c r="E104" s="53"/>
      <c r="O104" s="138"/>
      <c r="T104" s="193"/>
      <c r="W104" s="1"/>
      <c r="X104"/>
    </row>
  </sheetData>
  <sheetProtection algorithmName="SHA-512" hashValue="j28xethjSHi6e/9oFAr/yEVhCFsaSRYeDHh5UKd9j3TiAU9itQXY83QE9Hwx5XCuDXZRoOMYEp96xGLQjn+iwQ==" saltValue="/zqYimBz+9AzLdmMpI067w==" spinCount="100000" sheet="1" objects="1" scenarios="1" selectLockedCells="1"/>
  <mergeCells count="21">
    <mergeCell ref="G52:G53"/>
    <mergeCell ref="O52:O53"/>
    <mergeCell ref="S52:S53"/>
    <mergeCell ref="L4:L5"/>
    <mergeCell ref="O4:O5"/>
    <mergeCell ref="P4:P5"/>
    <mergeCell ref="Q4:Q5"/>
    <mergeCell ref="R4:R5"/>
    <mergeCell ref="S4:S5"/>
    <mergeCell ref="C1:G1"/>
    <mergeCell ref="H1:I1"/>
    <mergeCell ref="G2:L2"/>
    <mergeCell ref="O2:T2"/>
    <mergeCell ref="B4:E4"/>
    <mergeCell ref="G4:G5"/>
    <mergeCell ref="H4:H5"/>
    <mergeCell ref="I4:I5"/>
    <mergeCell ref="J4:J5"/>
    <mergeCell ref="K4:K5"/>
    <mergeCell ref="T4:T5"/>
    <mergeCell ref="A1:B1"/>
  </mergeCells>
  <phoneticPr fontId="1"/>
  <conditionalFormatting sqref="G44:L49">
    <cfRule type="cellIs" dxfId="8" priority="10" operator="equal">
      <formula>""</formula>
    </cfRule>
  </conditionalFormatting>
  <conditionalFormatting sqref="J1 L1 O1 Q1">
    <cfRule type="cellIs" dxfId="7" priority="9" operator="equal">
      <formula>""</formula>
    </cfRule>
  </conditionalFormatting>
  <conditionalFormatting sqref="O45:T49 W6:W7">
    <cfRule type="cellIs" dxfId="6" priority="8" operator="equal">
      <formula>""</formula>
    </cfRule>
  </conditionalFormatting>
  <conditionalFormatting sqref="G8:L43">
    <cfRule type="cellIs" dxfId="5" priority="6" operator="equal">
      <formula>""</formula>
    </cfRule>
  </conditionalFormatting>
  <conditionalFormatting sqref="O8:T44">
    <cfRule type="cellIs" dxfId="4" priority="5" operator="equal">
      <formula>""</formula>
    </cfRule>
  </conditionalFormatting>
  <conditionalFormatting sqref="C1">
    <cfRule type="cellIs" dxfId="3" priority="4" operator="equal">
      <formula>""</formula>
    </cfRule>
  </conditionalFormatting>
  <conditionalFormatting sqref="C7:E49 C6 E6">
    <cfRule type="cellIs" dxfId="2" priority="3" operator="equal">
      <formula>""</formula>
    </cfRule>
  </conditionalFormatting>
  <conditionalFormatting sqref="G6:L7">
    <cfRule type="cellIs" dxfId="1" priority="2" operator="equal">
      <formula>""</formula>
    </cfRule>
  </conditionalFormatting>
  <conditionalFormatting sqref="O6:T7">
    <cfRule type="cellIs" dxfId="0" priority="1" operator="equal">
      <formula>""</formula>
    </cfRule>
  </conditionalFormatting>
  <dataValidations count="1">
    <dataValidation type="whole" errorStyle="warning" allowBlank="1" showInputMessage="1" showErrorMessage="1" error="1～4の数値を入れてください" sqref="G6:L49 O6:T49" xr:uid="{00000000-0002-0000-0800-000000000000}">
      <formula1>1</formula1>
      <formula2>4</formula2>
    </dataValidation>
  </dataValidations>
  <pageMargins left="0.7" right="0.7" top="0.75" bottom="0.75" header="0.3" footer="0.3"/>
  <pageSetup paperSize="9" scale="76" orientation="portrait" horizontalDpi="75" verticalDpi="75" r:id="rId1"/>
  <headerFooter alignWithMargins="0">
    <oddHeader>&amp;R平成30年度　佐賀県教育センター　小・中・高等学校教育相談</oddHeader>
    <oddFooter>&amp;C&amp;16フォローアップ入力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使い方 </vt:lpstr>
      <vt:lpstr>実践前後の変容</vt:lpstr>
      <vt:lpstr>入力シート（実践前）</vt:lpstr>
      <vt:lpstr>学級の様子（実践前）</vt:lpstr>
      <vt:lpstr>個人の様子（実践前）</vt:lpstr>
      <vt:lpstr>入力シート（実践後）</vt:lpstr>
      <vt:lpstr>学級の様子（実践後）</vt:lpstr>
      <vt:lpstr>個人の様子（実践後）</vt:lpstr>
      <vt:lpstr>入力シート（フォローアップ）</vt:lpstr>
      <vt:lpstr>学級の様子（フォローアップ）</vt:lpstr>
      <vt:lpstr>個人の様子（フォローアップ）</vt:lpstr>
      <vt:lpstr>'学級の様子（フォローアップ）'!Print_Area</vt:lpstr>
      <vt:lpstr>'学級の様子（実践後）'!Print_Area</vt:lpstr>
      <vt:lpstr>'学級の様子（実践前）'!Print_Area</vt:lpstr>
      <vt:lpstr>'個人の様子（フォローアップ）'!Print_Area</vt:lpstr>
      <vt:lpstr>'個人の様子（実践後）'!Print_Area</vt:lpstr>
      <vt:lpstr>'個人の様子（実践前）'!Print_Area</vt:lpstr>
      <vt:lpstr>'使い方 '!Print_Area</vt:lpstr>
      <vt:lpstr>実践前後の変容!Print_Area</vt:lpstr>
      <vt:lpstr>'入力シート（フォローアップ）'!Print_Area</vt:lpstr>
      <vt:lpstr>'入力シート（実践後）'!Print_Area</vt:lpstr>
      <vt:lpstr>'入力シート（実践前）'!Print_Area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佐賀県教育センター</dc:creator>
  <cp:lastModifiedBy>Administrator</cp:lastModifiedBy>
  <cp:lastPrinted>2019-03-06T03:57:43Z</cp:lastPrinted>
  <dcterms:created xsi:type="dcterms:W3CDTF">2014-12-11T00:31:55Z</dcterms:created>
  <dcterms:modified xsi:type="dcterms:W3CDTF">2020-02-14T06:26:06Z</dcterms:modified>
</cp:coreProperties>
</file>